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200" windowHeight="11790" activeTab="3"/>
  </bookViews>
  <sheets>
    <sheet name="Sheet3" sheetId="1" r:id="rId1"/>
    <sheet name="Sheet1" sheetId="2" r:id="rId2"/>
    <sheet name="Sheet2" sheetId="3" r:id="rId3"/>
    <sheet name="2017" sheetId="4" r:id="rId4"/>
  </sheets>
  <definedNames>
    <definedName name="_xlnm.Print_Titles" localSheetId="3">'2017'!$7:$7</definedName>
  </definedNames>
  <calcPr fullCalcOnLoad="1"/>
</workbook>
</file>

<file path=xl/sharedStrings.xml><?xml version="1.0" encoding="utf-8"?>
<sst xmlns="http://schemas.openxmlformats.org/spreadsheetml/2006/main" count="552" uniqueCount="196">
  <si>
    <t xml:space="preserve">Nr. Contracte pentru medicamente cu si fara contrib pers. in 2009 </t>
  </si>
  <si>
    <t xml:space="preserve">in anul 2013                            farmacii in contract </t>
  </si>
  <si>
    <t xml:space="preserve">din care </t>
  </si>
  <si>
    <t>in urban</t>
  </si>
  <si>
    <t xml:space="preserve"> din care in Baia Mare 67</t>
  </si>
  <si>
    <t>in rural</t>
  </si>
  <si>
    <t>nr.oficine -puncte de lucru</t>
  </si>
  <si>
    <t xml:space="preserve">Credit de angajament an 2012 </t>
  </si>
  <si>
    <t>91.732 mii lei</t>
  </si>
  <si>
    <t>Credit de angajament an 2013</t>
  </si>
  <si>
    <t>104.659 mii lei</t>
  </si>
  <si>
    <t xml:space="preserve">din care consumat pe 8 luni </t>
  </si>
  <si>
    <t>71.713,14 mii lei</t>
  </si>
  <si>
    <t xml:space="preserve">CONSUM MEDICAMENTE FARMACII CU CIRCUIT DESCHIS </t>
  </si>
  <si>
    <t>FACTURAT</t>
  </si>
  <si>
    <t>UNICE  + PENSIONARI +COMISIE CNAS 2014</t>
  </si>
  <si>
    <t xml:space="preserve">Luna </t>
  </si>
  <si>
    <t>Unice</t>
  </si>
  <si>
    <t>Pensionari 50%</t>
  </si>
  <si>
    <t>comisie CNAS</t>
  </si>
  <si>
    <t>Total activ. Curent</t>
  </si>
  <si>
    <t>Pensionari 40%</t>
  </si>
  <si>
    <t>Total</t>
  </si>
  <si>
    <t>Ianuarie</t>
  </si>
  <si>
    <t>Februarie</t>
  </si>
  <si>
    <t>Martie</t>
  </si>
  <si>
    <t xml:space="preserve">Aprilie </t>
  </si>
  <si>
    <t>Mai</t>
  </si>
  <si>
    <t>Iunie</t>
  </si>
  <si>
    <t>Iulie</t>
  </si>
  <si>
    <t>August</t>
  </si>
  <si>
    <t xml:space="preserve">Sept </t>
  </si>
  <si>
    <t>Oct.</t>
  </si>
  <si>
    <t>Nov.</t>
  </si>
  <si>
    <t>Dec.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</si>
  <si>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</si>
  <si>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 2014</t>
  </si>
  <si>
    <t>FACTURAT PROGRAME DE SANATATE 2014</t>
  </si>
  <si>
    <t>9.7</t>
  </si>
  <si>
    <t>6.4</t>
  </si>
  <si>
    <t>6.5</t>
  </si>
  <si>
    <t>6.7</t>
  </si>
  <si>
    <t>Luna</t>
  </si>
  <si>
    <t>ADO</t>
  </si>
  <si>
    <t>INSULINA</t>
  </si>
  <si>
    <t>MIXT</t>
  </si>
  <si>
    <t>SPITAL</t>
  </si>
  <si>
    <t>TESTE</t>
  </si>
  <si>
    <t>ONCOLOGIE</t>
  </si>
  <si>
    <t>spital</t>
  </si>
  <si>
    <t>POSTR.</t>
  </si>
  <si>
    <t>MUCOV. C</t>
  </si>
  <si>
    <t>MUCOV. A</t>
  </si>
  <si>
    <t>SCL.LAT.AM.</t>
  </si>
  <si>
    <t>PRADER WILLI</t>
  </si>
  <si>
    <t>total/luna</t>
  </si>
  <si>
    <t>HUNTER</t>
  </si>
  <si>
    <t>SIDPU</t>
  </si>
  <si>
    <t>ENDO</t>
  </si>
  <si>
    <t>TOTAL</t>
  </si>
  <si>
    <t>Spital</t>
  </si>
  <si>
    <t>dif. Dec.2013</t>
  </si>
  <si>
    <t xml:space="preserve">CA2014 trim I </t>
  </si>
  <si>
    <t>CA ian_apr</t>
  </si>
  <si>
    <t>CA an 2014</t>
  </si>
  <si>
    <t>CA mai-dec.</t>
  </si>
  <si>
    <t>SEM.I 2014</t>
  </si>
  <si>
    <t>IUNIE 2014</t>
  </si>
  <si>
    <t>Cod tip decont</t>
  </si>
  <si>
    <t>Perioadă raportare</t>
  </si>
  <si>
    <t>Valoare</t>
  </si>
  <si>
    <t>Cod partener</t>
  </si>
  <si>
    <t>Nume partener</t>
  </si>
  <si>
    <t>FEB2018 FARM CAS-MM</t>
  </si>
  <si>
    <t>ADEN FARM SRL</t>
  </si>
  <si>
    <t>18216253</t>
  </si>
  <si>
    <t>FRM-TEST_INSU_ADULT</t>
  </si>
  <si>
    <t>25422558</t>
  </si>
  <si>
    <t>ANDISIMA FARM SRL</t>
  </si>
  <si>
    <t>19097827</t>
  </si>
  <si>
    <t>ATLAS FARM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</si>
  <si>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</si>
  <si>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</si>
  <si>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</si>
  <si>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</si>
  <si>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</si>
  <si>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</si>
  <si>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</si>
  <si>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</si>
  <si>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FRM-TEST_INSU_COPIL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</si>
  <si>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</si>
  <si>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</si>
  <si>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</si>
  <si>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</si>
  <si>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</si>
  <si>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</si>
  <si>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</si>
  <si>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</si>
  <si>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</si>
  <si>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</si>
  <si>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</si>
  <si>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</si>
  <si>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</si>
  <si>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</si>
  <si>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</si>
  <si>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</si>
  <si>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</si>
  <si>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</si>
  <si>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</si>
  <si>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</si>
  <si>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3099791</t>
  </si>
  <si>
    <t>GEDEON RICHTER FARMACIA S.A.</t>
  </si>
  <si>
    <t>2201108</t>
  </si>
  <si>
    <t>GENTIANA SRL</t>
  </si>
  <si>
    <t>2198401</t>
  </si>
  <si>
    <t>HELENA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</si>
  <si>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</si>
  <si>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</si>
  <si>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</si>
  <si>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</si>
  <si>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</si>
  <si>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</si>
  <si>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</si>
  <si>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</si>
  <si>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</si>
  <si>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</si>
  <si>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</si>
  <si>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</si>
  <si>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</si>
  <si>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</si>
  <si>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</si>
  <si>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</si>
  <si>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NORDPHARM S.R.L.</t>
  </si>
  <si>
    <t>6077518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</si>
  <si>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</si>
  <si>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</si>
  <si>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</si>
  <si>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</si>
  <si>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</si>
  <si>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</si>
  <si>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</si>
  <si>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</si>
  <si>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3596251</t>
  </si>
  <si>
    <t>S.I.E.P.C.O.F.A.R. SA</t>
  </si>
  <si>
    <t>SANATATEA SRL</t>
  </si>
  <si>
    <t>5827654</t>
  </si>
  <si>
    <t>SARALEX SRL</t>
  </si>
  <si>
    <t>16508707</t>
  </si>
  <si>
    <t>9378655</t>
  </si>
  <si>
    <t>SENSIBLU</t>
  </si>
  <si>
    <t>8294254</t>
  </si>
  <si>
    <t>TEDANA FARM SRL</t>
  </si>
  <si>
    <t>14844662</t>
  </si>
  <si>
    <t>UNICA FARM SRL</t>
  </si>
  <si>
    <t>TOTAL ADEN FARM</t>
  </si>
  <si>
    <t>TOTAL ANDISIMA FARM</t>
  </si>
  <si>
    <t>TOTAL ATLAS FARM</t>
  </si>
  <si>
    <t>TOTAL BERES</t>
  </si>
  <si>
    <t>TOTAL BIOREX</t>
  </si>
  <si>
    <t>TOTAL CARDIO</t>
  </si>
  <si>
    <t>TOTAL CATENA HYGEIA</t>
  </si>
  <si>
    <t>TOTAL COMIRO INVEST</t>
  </si>
  <si>
    <t>TOTAL DAVILLA</t>
  </si>
  <si>
    <t>TOTAL DIANTHUS</t>
  </si>
  <si>
    <t>TOTAL ELODEA</t>
  </si>
  <si>
    <t>TOTAL ENYAFARM</t>
  </si>
  <si>
    <t>TOTAL EPHEDRAFARM</t>
  </si>
  <si>
    <t>TOTAL FARMACIA MADFARM</t>
  </si>
  <si>
    <t>TOTAL FARMACIA OLIMP</t>
  </si>
  <si>
    <t>TOTAL FARMACIA SOMESAN</t>
  </si>
  <si>
    <t>TOTAL FARMAVIS</t>
  </si>
  <si>
    <t>TOTAL GEDEON RICHTER</t>
  </si>
  <si>
    <t>TOTAL GENTIANA</t>
  </si>
  <si>
    <t>TOTAL HELENA</t>
  </si>
  <si>
    <t>TOTAL JASMINUM 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</si>
  <si>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</si>
  <si>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</si>
  <si>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</si>
  <si>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</si>
  <si>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</si>
  <si>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</si>
  <si>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MINERVA</t>
  </si>
  <si>
    <t>TOTAL NORDPHARM</t>
  </si>
  <si>
    <t>TOTAL OMA CONSTRUCT</t>
  </si>
  <si>
    <t>TOTAL PEFARM</t>
  </si>
  <si>
    <t>TOTAL PHARMA</t>
  </si>
  <si>
    <t>TOTAL PHARMACLIN</t>
  </si>
  <si>
    <t>TOTAL S.I.E.P.C.O.F.A.R.</t>
  </si>
  <si>
    <t>TOTAL SANATATEA</t>
  </si>
  <si>
    <t>TOTAL SARALEX</t>
  </si>
  <si>
    <t>TOTAL SENSIBLU</t>
  </si>
  <si>
    <t>TOTAL TEDANA</t>
  </si>
  <si>
    <t>TOTAL UNICA FARM</t>
  </si>
  <si>
    <t>TOTAL GENERAL</t>
  </si>
  <si>
    <t>SERVICIUL DECONTARE SERVICII MEDICALE, ACORDURI, REGULAMENTE SI FORMULARE EUROPENE</t>
  </si>
  <si>
    <t>FEBRUARIE 2018- SUMELE DECONTATE PENTRU TESTE DE AUTOMONITORIZARE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</si>
</sst>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$-409]h:mm:ss\ AM/PM"/>
    <numFmt numFmtId="185" formatCode="[$-409]dddd\,\ mmmm\ d\,\ yyyy"/>
  </numFmts>
  <fonts count="3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4" fontId="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2" xfId="0" applyFont="1" applyBorder="1" applyAlignment="1">
      <alignment/>
    </xf>
    <xf numFmtId="4" fontId="0" fillId="0" borderId="20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9" fontId="3" fillId="0" borderId="0" xfId="0" applyNumberFormat="1" applyFont="1" applyFill="1" applyAlignment="1">
      <alignment/>
    </xf>
    <xf numFmtId="4" fontId="2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22" xfId="0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left" indent="1"/>
    </xf>
    <xf numFmtId="0" fontId="2" fillId="0" borderId="2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Fill="1" applyBorder="1" applyAlignment="1">
      <alignment/>
    </xf>
    <xf numFmtId="0" fontId="5" fillId="0" borderId="0" xfId="0" applyFont="1" applyAlignment="1">
      <alignment/>
    </xf>
    <xf numFmtId="4" fontId="29" fillId="0" borderId="0" xfId="0" applyNumberFormat="1" applyFont="1" applyAlignment="1">
      <alignment/>
    </xf>
    <xf numFmtId="0" fontId="0" fillId="0" borderId="24" xfId="57" applyBorder="1">
      <alignment/>
      <protection/>
    </xf>
    <xf numFmtId="4" fontId="0" fillId="0" borderId="24" xfId="57" applyNumberFormat="1" applyBorder="1" applyAlignment="1">
      <alignment horizontal="right"/>
      <protection/>
    </xf>
    <xf numFmtId="0" fontId="0" fillId="0" borderId="25" xfId="57" applyBorder="1">
      <alignment/>
      <protection/>
    </xf>
    <xf numFmtId="4" fontId="0" fillId="0" borderId="25" xfId="57" applyNumberFormat="1" applyBorder="1" applyAlignment="1">
      <alignment horizontal="right"/>
      <protection/>
    </xf>
    <xf numFmtId="0" fontId="2" fillId="0" borderId="26" xfId="57" applyFont="1" applyBorder="1">
      <alignment/>
      <protection/>
    </xf>
    <xf numFmtId="4" fontId="2" fillId="0" borderId="26" xfId="57" applyNumberFormat="1" applyFont="1" applyBorder="1" applyAlignment="1">
      <alignment horizontal="right"/>
      <protection/>
    </xf>
    <xf numFmtId="0" fontId="22" fillId="21" borderId="27" xfId="57" applyFont="1" applyFill="1" applyBorder="1" applyAlignment="1">
      <alignment horizontal="center"/>
      <protection/>
    </xf>
    <xf numFmtId="0" fontId="22" fillId="21" borderId="28" xfId="57" applyFont="1" applyFill="1" applyBorder="1" applyAlignment="1">
      <alignment horizontal="center"/>
      <protection/>
    </xf>
    <xf numFmtId="0" fontId="22" fillId="21" borderId="29" xfId="57" applyFont="1" applyFill="1" applyBorder="1" applyAlignment="1">
      <alignment horizontal="center"/>
      <protection/>
    </xf>
    <xf numFmtId="0" fontId="0" fillId="0" borderId="30" xfId="57" applyBorder="1">
      <alignment/>
      <protection/>
    </xf>
    <xf numFmtId="0" fontId="0" fillId="0" borderId="31" xfId="57" applyBorder="1">
      <alignment/>
      <protection/>
    </xf>
    <xf numFmtId="0" fontId="0" fillId="0" borderId="32" xfId="57" applyBorder="1">
      <alignment/>
      <protection/>
    </xf>
    <xf numFmtId="0" fontId="0" fillId="0" borderId="33" xfId="57" applyBorder="1">
      <alignment/>
      <protection/>
    </xf>
    <xf numFmtId="0" fontId="2" fillId="0" borderId="34" xfId="57" applyFont="1" applyBorder="1">
      <alignment/>
      <protection/>
    </xf>
    <xf numFmtId="0" fontId="2" fillId="0" borderId="35" xfId="57" applyFont="1" applyBorder="1">
      <alignment/>
      <protection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4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30" xfId="57" applyBorder="1" applyAlignment="1">
      <alignment vertical="center"/>
      <protection/>
    </xf>
    <xf numFmtId="0" fontId="0" fillId="0" borderId="25" xfId="57" applyBorder="1" applyAlignment="1">
      <alignment vertical="center"/>
      <protection/>
    </xf>
    <xf numFmtId="4" fontId="0" fillId="0" borderId="25" xfId="57" applyNumberFormat="1" applyBorder="1" applyAlignment="1">
      <alignment horizontal="right" vertical="center"/>
      <protection/>
    </xf>
    <xf numFmtId="0" fontId="0" fillId="0" borderId="31" xfId="57" applyBorder="1" applyAlignment="1">
      <alignment vertical="center"/>
      <protection/>
    </xf>
    <xf numFmtId="0" fontId="0" fillId="0" borderId="0" xfId="0" applyAlignment="1">
      <alignment vertic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3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8.140625" style="0" customWidth="1"/>
    <col min="10" max="10" width="8.421875" style="0" customWidth="1"/>
    <col min="11" max="11" width="11.140625" style="0" customWidth="1"/>
  </cols>
  <sheetData>
    <row r="7" spans="1:9" ht="18">
      <c r="A7" s="54" t="s">
        <v>0</v>
      </c>
      <c r="B7" s="54"/>
      <c r="C7" s="54"/>
      <c r="D7" s="54"/>
      <c r="E7" s="54"/>
      <c r="F7" s="54"/>
      <c r="G7" s="54"/>
      <c r="H7" s="54">
        <v>84</v>
      </c>
      <c r="I7" s="54"/>
    </row>
    <row r="8" spans="1:9" ht="18">
      <c r="A8" s="54"/>
      <c r="B8" s="54"/>
      <c r="C8" s="54"/>
      <c r="D8" s="54"/>
      <c r="E8" s="54"/>
      <c r="F8" s="54">
        <v>2012</v>
      </c>
      <c r="G8" s="54"/>
      <c r="H8" s="54">
        <v>109</v>
      </c>
      <c r="I8" s="54"/>
    </row>
    <row r="9" spans="1:9" ht="18">
      <c r="A9" s="54"/>
      <c r="B9" s="54"/>
      <c r="C9" s="54"/>
      <c r="D9" s="54"/>
      <c r="E9" s="54"/>
      <c r="F9" s="54">
        <v>2013</v>
      </c>
      <c r="G9" s="54"/>
      <c r="H9" s="54">
        <v>112</v>
      </c>
      <c r="I9" s="54"/>
    </row>
    <row r="10" spans="1:9" ht="18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8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8">
      <c r="A12" s="54" t="s">
        <v>1</v>
      </c>
      <c r="B12" s="54"/>
      <c r="C12" s="54"/>
      <c r="D12" s="54"/>
      <c r="E12" s="54"/>
      <c r="F12" s="54"/>
      <c r="G12" s="54"/>
      <c r="H12" s="54">
        <v>164</v>
      </c>
      <c r="I12" s="54"/>
    </row>
    <row r="13" spans="1:9" ht="18">
      <c r="A13" s="54"/>
      <c r="B13" s="54"/>
      <c r="C13" s="54"/>
      <c r="D13" s="54" t="s">
        <v>2</v>
      </c>
      <c r="E13" s="54" t="s">
        <v>3</v>
      </c>
      <c r="F13" s="54"/>
      <c r="G13" s="54"/>
      <c r="H13" s="54">
        <v>109</v>
      </c>
      <c r="I13" s="54" t="s">
        <v>4</v>
      </c>
    </row>
    <row r="14" spans="1:9" ht="18">
      <c r="A14" s="54"/>
      <c r="B14" s="54"/>
      <c r="C14" s="54"/>
      <c r="D14" s="54"/>
      <c r="E14" s="54" t="s">
        <v>5</v>
      </c>
      <c r="F14" s="54"/>
      <c r="G14" s="54"/>
      <c r="H14" s="54">
        <v>55</v>
      </c>
      <c r="I14" s="54"/>
    </row>
    <row r="15" spans="1:9" ht="18">
      <c r="A15" s="54"/>
      <c r="B15" s="54"/>
      <c r="C15" s="54"/>
      <c r="D15" s="54" t="s">
        <v>6</v>
      </c>
      <c r="E15" s="54"/>
      <c r="F15" s="54"/>
      <c r="G15" s="54"/>
      <c r="H15" s="54">
        <v>15</v>
      </c>
      <c r="I15" s="54"/>
    </row>
    <row r="16" spans="1:9" ht="18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18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8">
      <c r="A18" s="54" t="s">
        <v>7</v>
      </c>
      <c r="B18" s="54"/>
      <c r="C18" s="54"/>
      <c r="D18" s="54"/>
      <c r="E18" s="54"/>
      <c r="F18" s="54"/>
      <c r="G18" s="54"/>
      <c r="H18" s="54" t="s">
        <v>8</v>
      </c>
      <c r="I18" s="54"/>
    </row>
    <row r="19" spans="1:9" ht="18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18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18">
      <c r="A21" s="54" t="s">
        <v>9</v>
      </c>
      <c r="B21" s="54"/>
      <c r="C21" s="54"/>
      <c r="D21" s="54"/>
      <c r="E21" s="54"/>
      <c r="F21" s="54"/>
      <c r="G21" s="54"/>
      <c r="H21" s="54" t="s">
        <v>10</v>
      </c>
      <c r="I21" s="54"/>
    </row>
    <row r="22" spans="1:9" ht="18">
      <c r="A22" s="54" t="s">
        <v>11</v>
      </c>
      <c r="B22" s="54"/>
      <c r="C22" s="54"/>
      <c r="D22" s="54"/>
      <c r="E22" s="54"/>
      <c r="F22" s="54"/>
      <c r="G22" s="54"/>
      <c r="H22" s="54" t="s">
        <v>12</v>
      </c>
      <c r="I22" s="54"/>
    </row>
    <row r="23" spans="1:9" ht="18">
      <c r="A23" s="54"/>
      <c r="B23" s="54"/>
      <c r="C23" s="54"/>
      <c r="D23" s="54"/>
      <c r="E23" s="54"/>
      <c r="F23" s="54"/>
      <c r="G23" s="54"/>
      <c r="H23" s="54"/>
      <c r="I23" s="54"/>
    </row>
  </sheetData>
  <sheetProtection/>
  <printOptions/>
  <pageMargins left="0.17" right="0.17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1">
      <selection activeCell="B24" sqref="B24:D27"/>
    </sheetView>
  </sheetViews>
  <sheetFormatPr defaultColWidth="9.140625" defaultRowHeight="12.75"/>
  <cols>
    <col min="1" max="1" width="10.8515625" style="0" customWidth="1"/>
    <col min="2" max="2" width="11.57421875" style="0" customWidth="1"/>
    <col min="3" max="3" width="12.57421875" style="0" customWidth="1"/>
    <col min="4" max="5" width="11.57421875" style="0" customWidth="1"/>
    <col min="6" max="6" width="12.7109375" style="0" customWidth="1"/>
    <col min="7" max="8" width="12.421875" style="0" customWidth="1"/>
    <col min="9" max="9" width="11.00390625" style="0" customWidth="1"/>
    <col min="10" max="10" width="10.00390625" style="0" customWidth="1"/>
    <col min="11" max="12" width="10.140625" style="0" customWidth="1"/>
    <col min="13" max="13" width="11.00390625" style="0" customWidth="1"/>
    <col min="14" max="14" width="15.57421875" style="0" hidden="1" customWidth="1"/>
    <col min="15" max="16" width="12.7109375" style="0" hidden="1" customWidth="1"/>
    <col min="17" max="18" width="12.7109375" style="0" customWidth="1"/>
    <col min="20" max="20" width="14.7109375" style="0" hidden="1" customWidth="1"/>
    <col min="21" max="21" width="12.7109375" style="0" bestFit="1" customWidth="1"/>
    <col min="22" max="22" width="11.7109375" style="0" bestFit="1" customWidth="1"/>
  </cols>
  <sheetData>
    <row r="1" ht="12.75">
      <c r="B1" t="s">
        <v>13</v>
      </c>
    </row>
    <row r="3" spans="1:8" ht="12.75">
      <c r="A3" s="1" t="s">
        <v>14</v>
      </c>
      <c r="B3" s="1" t="s">
        <v>15</v>
      </c>
      <c r="C3" s="1"/>
      <c r="D3" s="1"/>
      <c r="E3" s="1"/>
      <c r="G3" s="1"/>
      <c r="H3" s="1"/>
    </row>
    <row r="4" spans="1:13" ht="12.75">
      <c r="A4" s="42" t="s">
        <v>16</v>
      </c>
      <c r="B4" s="42" t="s">
        <v>17</v>
      </c>
      <c r="C4" s="42" t="s">
        <v>18</v>
      </c>
      <c r="D4" s="43" t="s">
        <v>19</v>
      </c>
      <c r="E4" s="43"/>
      <c r="F4" s="43" t="s">
        <v>20</v>
      </c>
      <c r="G4" s="42" t="s">
        <v>21</v>
      </c>
      <c r="H4" s="42"/>
      <c r="I4" s="43" t="s">
        <v>22</v>
      </c>
      <c r="J4" s="23"/>
      <c r="K4" s="23"/>
      <c r="L4" s="23"/>
      <c r="M4" s="3"/>
    </row>
    <row r="5" spans="1:13" ht="12.75">
      <c r="A5" s="42" t="s">
        <v>23</v>
      </c>
      <c r="B5" s="6">
        <f>F5-C5-D5</f>
        <v>6903704.12</v>
      </c>
      <c r="C5" s="6">
        <v>267183.92</v>
      </c>
      <c r="D5" s="6">
        <v>1691998.21</v>
      </c>
      <c r="E5" s="6"/>
      <c r="F5" s="6">
        <f>I5-G5</f>
        <v>8862886.25</v>
      </c>
      <c r="G5" s="6">
        <v>213765.73</v>
      </c>
      <c r="H5" s="6"/>
      <c r="I5" s="6">
        <v>9076651.98</v>
      </c>
      <c r="J5" s="7"/>
      <c r="K5" s="3"/>
      <c r="L5" s="7"/>
      <c r="M5" s="7"/>
    </row>
    <row r="6" spans="1:20" ht="12.75">
      <c r="A6" s="42" t="s">
        <v>24</v>
      </c>
      <c r="B6" s="6">
        <f>F6-D6-C6</f>
        <v>6546203.14</v>
      </c>
      <c r="C6" s="6">
        <v>238251.96</v>
      </c>
      <c r="D6" s="24">
        <v>1404639.2</v>
      </c>
      <c r="E6" s="24"/>
      <c r="F6" s="6">
        <f>I6-G6</f>
        <v>8189094.3</v>
      </c>
      <c r="G6" s="6">
        <v>190605.23</v>
      </c>
      <c r="H6" s="6"/>
      <c r="I6" s="6">
        <v>8379699.53</v>
      </c>
      <c r="J6" s="3"/>
      <c r="K6" s="3"/>
      <c r="L6" s="7"/>
      <c r="M6" s="3"/>
      <c r="P6" s="24"/>
      <c r="Q6" s="24"/>
      <c r="R6" s="24"/>
      <c r="S6" s="24"/>
      <c r="T6" s="24"/>
    </row>
    <row r="7" spans="1:20" ht="12.75">
      <c r="A7" s="42" t="s">
        <v>25</v>
      </c>
      <c r="B7" s="6">
        <f>F7-D7-C7</f>
        <v>6829792.109999999</v>
      </c>
      <c r="C7" s="24">
        <v>240913.01</v>
      </c>
      <c r="D7" s="6">
        <v>1591170.17</v>
      </c>
      <c r="E7" s="6"/>
      <c r="F7" s="6">
        <f>I7-G7</f>
        <v>8661875.29</v>
      </c>
      <c r="G7" s="16">
        <v>192740.58</v>
      </c>
      <c r="H7" s="16"/>
      <c r="I7" s="6">
        <v>8854615.87</v>
      </c>
      <c r="J7" s="3"/>
      <c r="K7" s="3"/>
      <c r="L7" s="3"/>
      <c r="M7" s="3"/>
      <c r="P7" s="24"/>
      <c r="Q7" s="24"/>
      <c r="R7" s="24"/>
      <c r="S7" s="24"/>
      <c r="T7" s="24"/>
    </row>
    <row r="8" spans="1:20" ht="12.75">
      <c r="A8" s="42" t="s">
        <v>26</v>
      </c>
      <c r="B8" s="6"/>
      <c r="C8" s="6">
        <v>246322.21</v>
      </c>
      <c r="D8" s="6">
        <v>1456302.73</v>
      </c>
      <c r="E8" s="6"/>
      <c r="F8" s="6"/>
      <c r="G8" s="36">
        <v>197077.19</v>
      </c>
      <c r="H8" s="36"/>
      <c r="I8" s="6"/>
      <c r="J8" s="3"/>
      <c r="K8" s="7"/>
      <c r="L8" s="7"/>
      <c r="M8" s="7"/>
      <c r="P8" s="24"/>
      <c r="Q8" s="24"/>
      <c r="R8" s="24"/>
      <c r="S8" s="24"/>
      <c r="T8" s="24"/>
    </row>
    <row r="9" spans="1:20" ht="12.75">
      <c r="A9" s="42" t="s">
        <v>27</v>
      </c>
      <c r="B9" s="6"/>
      <c r="C9" s="6"/>
      <c r="D9" s="6"/>
      <c r="E9" s="6"/>
      <c r="F9" s="6"/>
      <c r="G9" s="14"/>
      <c r="H9" s="14"/>
      <c r="I9" s="6"/>
      <c r="J9" s="3"/>
      <c r="K9" s="7"/>
      <c r="L9" s="7"/>
      <c r="M9" s="7"/>
      <c r="P9" s="24"/>
      <c r="Q9" s="24"/>
      <c r="R9" s="24"/>
      <c r="S9" s="24"/>
      <c r="T9" s="24"/>
    </row>
    <row r="10" spans="1:13" ht="12.75">
      <c r="A10" s="42" t="s">
        <v>28</v>
      </c>
      <c r="B10" s="6"/>
      <c r="C10" s="6"/>
      <c r="D10" s="6"/>
      <c r="E10" s="6"/>
      <c r="F10" s="6"/>
      <c r="G10" s="14"/>
      <c r="H10" s="14"/>
      <c r="I10" s="6"/>
      <c r="J10" s="3"/>
      <c r="K10" s="3"/>
      <c r="L10" s="7"/>
      <c r="M10" s="7"/>
    </row>
    <row r="11" spans="1:20" ht="11.25" customHeight="1">
      <c r="A11" s="42" t="s">
        <v>29</v>
      </c>
      <c r="B11" s="6"/>
      <c r="C11" s="6"/>
      <c r="D11" s="6"/>
      <c r="E11" s="6"/>
      <c r="F11" s="6"/>
      <c r="G11" s="14"/>
      <c r="H11" s="14"/>
      <c r="I11" s="6"/>
      <c r="J11" s="3"/>
      <c r="K11" s="3"/>
      <c r="L11" s="3"/>
      <c r="M11" s="3"/>
      <c r="P11" s="24"/>
      <c r="Q11" s="24"/>
      <c r="R11" s="24"/>
      <c r="S11" s="24"/>
      <c r="T11" s="24"/>
    </row>
    <row r="12" spans="1:15" ht="12.75">
      <c r="A12" s="42" t="s">
        <v>30</v>
      </c>
      <c r="B12" s="6"/>
      <c r="C12" s="6"/>
      <c r="D12" s="6"/>
      <c r="E12" s="6"/>
      <c r="F12" s="6"/>
      <c r="G12" s="6"/>
      <c r="H12" s="6"/>
      <c r="I12" s="6"/>
      <c r="J12" s="25"/>
      <c r="K12" s="25"/>
      <c r="L12" s="25"/>
      <c r="M12" s="48"/>
      <c r="N12" s="25"/>
      <c r="O12" s="25"/>
    </row>
    <row r="13" spans="1:20" ht="12.75">
      <c r="A13" s="42" t="s">
        <v>31</v>
      </c>
      <c r="B13" s="6"/>
      <c r="C13" s="6"/>
      <c r="D13" s="6"/>
      <c r="E13" s="6"/>
      <c r="F13" s="6"/>
      <c r="G13" s="6"/>
      <c r="H13" s="6"/>
      <c r="I13" s="6"/>
      <c r="J13" s="3"/>
      <c r="K13" s="3"/>
      <c r="L13" s="3"/>
      <c r="M13" s="3"/>
      <c r="N13" s="24"/>
      <c r="T13" s="24"/>
    </row>
    <row r="14" spans="1:13" ht="12.75">
      <c r="A14" s="42" t="s">
        <v>32</v>
      </c>
      <c r="B14" s="6"/>
      <c r="C14" s="6"/>
      <c r="D14" s="6"/>
      <c r="E14" s="6"/>
      <c r="F14" s="6"/>
      <c r="G14" s="6"/>
      <c r="H14" s="6"/>
      <c r="I14" s="6"/>
      <c r="J14" s="3"/>
      <c r="K14" s="3"/>
      <c r="L14" s="3"/>
      <c r="M14" s="3"/>
    </row>
    <row r="15" spans="1:20" ht="12.75">
      <c r="A15" s="42" t="s">
        <v>33</v>
      </c>
      <c r="B15" s="6"/>
      <c r="C15" s="6"/>
      <c r="D15" s="6"/>
      <c r="E15" s="6"/>
      <c r="F15" s="6"/>
      <c r="G15" s="6"/>
      <c r="H15" s="6"/>
      <c r="I15" s="6"/>
      <c r="J15" s="3"/>
      <c r="K15" s="3"/>
      <c r="L15" s="3"/>
      <c r="M15" s="3"/>
      <c r="N15" s="49"/>
      <c r="T15" s="24"/>
    </row>
    <row r="16" spans="1:22" ht="12.75">
      <c r="A16" s="42" t="s">
        <v>34</v>
      </c>
      <c r="B16" s="6"/>
      <c r="C16" s="6"/>
      <c r="D16" s="6"/>
      <c r="E16" s="6"/>
      <c r="F16" s="6"/>
      <c r="G16" s="6"/>
      <c r="H16" s="6"/>
      <c r="I16" s="6"/>
      <c r="J16" s="3"/>
      <c r="K16" s="3"/>
      <c r="L16" s="3"/>
      <c r="M16" s="7"/>
      <c r="T16" s="24"/>
      <c r="V16" t="s">
        <v>35</v>
      </c>
    </row>
    <row r="17" spans="1:20" ht="12.75">
      <c r="A17" s="43" t="s">
        <v>22</v>
      </c>
      <c r="B17" s="6">
        <f aca="true" t="shared" si="0" ref="B17:I17">SUM(B5:B16)</f>
        <v>20279699.369999997</v>
      </c>
      <c r="C17" s="6">
        <f t="shared" si="0"/>
        <v>992671.1</v>
      </c>
      <c r="D17" s="6">
        <f t="shared" si="0"/>
        <v>6144110.3100000005</v>
      </c>
      <c r="E17" s="6"/>
      <c r="F17" s="6">
        <f t="shared" si="0"/>
        <v>25713855.84</v>
      </c>
      <c r="G17" s="6">
        <f t="shared" si="0"/>
        <v>794188.73</v>
      </c>
      <c r="H17" s="6"/>
      <c r="I17" s="6">
        <f t="shared" si="0"/>
        <v>26310967.380000003</v>
      </c>
      <c r="J17" s="26"/>
      <c r="K17" s="26"/>
      <c r="L17" s="7"/>
      <c r="M17" s="7"/>
      <c r="T17" s="24"/>
    </row>
    <row r="18" spans="1:21" ht="12.75">
      <c r="A18" s="23"/>
      <c r="B18" s="7"/>
      <c r="C18" s="7"/>
      <c r="D18" s="7"/>
      <c r="E18" s="7"/>
      <c r="F18" s="9"/>
      <c r="G18" s="9"/>
      <c r="H18" s="9"/>
      <c r="I18" s="9"/>
      <c r="J18" s="9"/>
      <c r="K18" s="9"/>
      <c r="L18" s="9"/>
      <c r="M18" s="7"/>
      <c r="T18" s="24"/>
      <c r="U18" s="24"/>
    </row>
    <row r="19" spans="1:21" ht="12.75">
      <c r="A19" s="9" t="s">
        <v>36</v>
      </c>
      <c r="F19" s="12">
        <v>43096000</v>
      </c>
      <c r="G19" s="12">
        <v>1119000</v>
      </c>
      <c r="H19" s="12"/>
      <c r="I19" s="9">
        <v>11000</v>
      </c>
      <c r="J19" s="9"/>
      <c r="K19" s="9"/>
      <c r="L19" s="9"/>
      <c r="M19" s="24"/>
      <c r="T19" s="24"/>
      <c r="U19" s="24"/>
    </row>
    <row r="20" spans="2:21" ht="12.75">
      <c r="B20" s="1" t="s">
        <v>37</v>
      </c>
      <c r="C20" s="1"/>
      <c r="D20" s="1"/>
      <c r="E20" s="1"/>
      <c r="G20" s="24"/>
      <c r="H20" s="24"/>
      <c r="I20" s="24"/>
      <c r="J20" s="24"/>
      <c r="K20" s="24"/>
      <c r="L20" s="24"/>
      <c r="M20" s="24"/>
      <c r="U20" s="24"/>
    </row>
    <row r="21" spans="7:20" ht="12.75">
      <c r="G21" s="1"/>
      <c r="H21" s="1"/>
      <c r="I21" t="s">
        <v>38</v>
      </c>
      <c r="J21" t="s">
        <v>39</v>
      </c>
      <c r="L21" t="s">
        <v>40</v>
      </c>
      <c r="M21" s="3" t="s">
        <v>41</v>
      </c>
      <c r="N21" s="2"/>
      <c r="T21" s="24"/>
    </row>
    <row r="22" spans="1:21" ht="12.75">
      <c r="A22" s="46" t="s">
        <v>42</v>
      </c>
      <c r="B22" s="28" t="s">
        <v>43</v>
      </c>
      <c r="C22" s="28" t="s">
        <v>44</v>
      </c>
      <c r="D22" s="28" t="s">
        <v>45</v>
      </c>
      <c r="E22" s="28" t="s">
        <v>46</v>
      </c>
      <c r="F22" s="28" t="s">
        <v>47</v>
      </c>
      <c r="G22" s="28" t="s">
        <v>48</v>
      </c>
      <c r="H22" s="28" t="s">
        <v>49</v>
      </c>
      <c r="I22" s="28" t="s">
        <v>50</v>
      </c>
      <c r="J22" s="28" t="s">
        <v>51</v>
      </c>
      <c r="K22" s="28" t="s">
        <v>52</v>
      </c>
      <c r="L22" s="4" t="s">
        <v>53</v>
      </c>
      <c r="M22" s="29" t="s">
        <v>54</v>
      </c>
      <c r="N22" s="50" t="s">
        <v>55</v>
      </c>
      <c r="O22" s="1"/>
      <c r="P22" s="1"/>
      <c r="Q22" s="44" t="s">
        <v>56</v>
      </c>
      <c r="R22" s="44" t="s">
        <v>57</v>
      </c>
      <c r="S22" s="44" t="s">
        <v>58</v>
      </c>
      <c r="T22" s="42" t="s">
        <v>59</v>
      </c>
      <c r="U22" s="53" t="s">
        <v>60</v>
      </c>
    </row>
    <row r="23" spans="1:21" ht="12.75">
      <c r="A23" s="42" t="s">
        <v>61</v>
      </c>
      <c r="B23" s="5"/>
      <c r="C23" s="5"/>
      <c r="D23" s="13"/>
      <c r="E23" s="13"/>
      <c r="F23" s="13"/>
      <c r="G23" s="13"/>
      <c r="H23" s="13"/>
      <c r="I23" s="13">
        <v>34996.34</v>
      </c>
      <c r="J23" s="13"/>
      <c r="K23" s="13"/>
      <c r="L23" s="30">
        <v>3.7</v>
      </c>
      <c r="M23" s="51"/>
      <c r="N23" s="43"/>
      <c r="O23" s="42"/>
      <c r="P23" s="52"/>
      <c r="Q23" s="42"/>
      <c r="R23" s="42"/>
      <c r="S23" s="42"/>
      <c r="T23" s="42"/>
      <c r="U23" s="42"/>
    </row>
    <row r="24" spans="1:22" ht="12.75">
      <c r="A24" s="42" t="s">
        <v>23</v>
      </c>
      <c r="B24" s="6">
        <v>290308.13</v>
      </c>
      <c r="C24" s="14">
        <v>462038.37</v>
      </c>
      <c r="D24" s="15">
        <v>864718.95</v>
      </c>
      <c r="E24" s="15">
        <v>2500</v>
      </c>
      <c r="F24" s="15">
        <v>206422.8</v>
      </c>
      <c r="G24" s="15">
        <v>1785755.7</v>
      </c>
      <c r="H24" s="15">
        <v>711000</v>
      </c>
      <c r="I24" s="5">
        <v>103326.02</v>
      </c>
      <c r="J24" s="5">
        <v>7376.6</v>
      </c>
      <c r="K24" s="31">
        <v>12485.09</v>
      </c>
      <c r="L24" s="31">
        <v>2665.35</v>
      </c>
      <c r="M24" s="5">
        <v>8334.45</v>
      </c>
      <c r="N24" s="15"/>
      <c r="O24" s="24"/>
      <c r="P24" s="24"/>
      <c r="Q24" s="6">
        <v>184000</v>
      </c>
      <c r="R24" s="6">
        <v>3000</v>
      </c>
      <c r="S24" s="6">
        <v>3288.76</v>
      </c>
      <c r="T24" s="6"/>
      <c r="U24" s="6">
        <v>10</v>
      </c>
      <c r="V24" s="24"/>
    </row>
    <row r="25" spans="1:22" ht="12.75">
      <c r="A25" s="42" t="s">
        <v>24</v>
      </c>
      <c r="B25" s="14">
        <v>213659.27</v>
      </c>
      <c r="C25" s="14">
        <v>435205.84</v>
      </c>
      <c r="D25" s="14">
        <v>860164.7</v>
      </c>
      <c r="E25" s="15">
        <v>2500</v>
      </c>
      <c r="F25" s="14">
        <v>211413.6</v>
      </c>
      <c r="G25" s="14">
        <v>1641158.72</v>
      </c>
      <c r="H25" s="14">
        <v>910000</v>
      </c>
      <c r="I25" s="14">
        <v>94687.39</v>
      </c>
      <c r="J25" s="14">
        <v>7574.6</v>
      </c>
      <c r="K25" s="33">
        <v>3255.93</v>
      </c>
      <c r="L25" s="33">
        <v>3287.37</v>
      </c>
      <c r="M25" s="14">
        <v>8334.45</v>
      </c>
      <c r="N25" s="14"/>
      <c r="O25" s="24"/>
      <c r="P25" s="24"/>
      <c r="Q25" s="6">
        <v>210500</v>
      </c>
      <c r="R25" s="6">
        <v>3500</v>
      </c>
      <c r="S25" s="6">
        <v>3288.76</v>
      </c>
      <c r="T25" s="6"/>
      <c r="U25" s="6">
        <v>10</v>
      </c>
      <c r="V25" s="24"/>
    </row>
    <row r="26" spans="1:22" ht="12.75">
      <c r="A26" s="42" t="s">
        <v>25</v>
      </c>
      <c r="B26" s="6">
        <v>282902.87</v>
      </c>
      <c r="C26" s="6">
        <v>436745.2</v>
      </c>
      <c r="D26" s="6">
        <v>907289</v>
      </c>
      <c r="E26" s="15">
        <v>2500</v>
      </c>
      <c r="F26" s="6">
        <v>200059.2</v>
      </c>
      <c r="G26" s="6">
        <v>1596367.28</v>
      </c>
      <c r="H26" s="6">
        <v>910000</v>
      </c>
      <c r="I26" s="6">
        <v>99801.62</v>
      </c>
      <c r="J26" s="6">
        <v>3823.9</v>
      </c>
      <c r="K26" s="6">
        <v>3604.78</v>
      </c>
      <c r="L26" s="6">
        <v>4620.3</v>
      </c>
      <c r="M26" s="6">
        <v>8334.45</v>
      </c>
      <c r="N26" s="14"/>
      <c r="O26" s="24"/>
      <c r="P26" s="24"/>
      <c r="Q26" s="6">
        <v>210500</v>
      </c>
      <c r="R26" s="6">
        <v>3500</v>
      </c>
      <c r="S26" s="6">
        <v>3288.76</v>
      </c>
      <c r="T26" s="6"/>
      <c r="U26" s="6">
        <v>10</v>
      </c>
      <c r="V26" s="24"/>
    </row>
    <row r="27" spans="1:22" ht="12.75">
      <c r="A27" s="42" t="s">
        <v>26</v>
      </c>
      <c r="B27" s="6">
        <v>282902.87</v>
      </c>
      <c r="C27" s="14">
        <v>445000</v>
      </c>
      <c r="D27" s="14">
        <v>878000</v>
      </c>
      <c r="E27" s="15">
        <v>2500</v>
      </c>
      <c r="F27" s="14">
        <v>211400</v>
      </c>
      <c r="G27" s="14">
        <v>2369718.3</v>
      </c>
      <c r="H27" s="14">
        <v>1000001</v>
      </c>
      <c r="I27" s="14">
        <v>103500</v>
      </c>
      <c r="J27" s="14">
        <v>7574</v>
      </c>
      <c r="K27" s="14">
        <v>10406.2</v>
      </c>
      <c r="L27" s="6">
        <v>4620</v>
      </c>
      <c r="M27" s="6">
        <v>8334.45</v>
      </c>
      <c r="N27" s="14"/>
      <c r="O27" s="24"/>
      <c r="P27" s="24"/>
      <c r="Q27" s="6">
        <v>221000</v>
      </c>
      <c r="R27" s="6">
        <v>3000</v>
      </c>
      <c r="S27" s="6">
        <v>3300</v>
      </c>
      <c r="T27" s="6"/>
      <c r="U27" s="6">
        <v>10</v>
      </c>
      <c r="V27" s="24"/>
    </row>
    <row r="28" spans="1:22" ht="12.75">
      <c r="A28" s="42" t="s">
        <v>27</v>
      </c>
      <c r="B28" s="6"/>
      <c r="C28" s="14"/>
      <c r="D28" s="14"/>
      <c r="E28" s="15">
        <v>2500</v>
      </c>
      <c r="F28" s="14">
        <v>211400</v>
      </c>
      <c r="G28" s="6">
        <v>1688000</v>
      </c>
      <c r="H28" s="6">
        <v>1262000</v>
      </c>
      <c r="I28" s="14">
        <v>103500</v>
      </c>
      <c r="J28" s="14">
        <v>7574</v>
      </c>
      <c r="K28" s="14">
        <v>10406</v>
      </c>
      <c r="L28" s="6">
        <v>4620</v>
      </c>
      <c r="M28" s="6">
        <v>8334.45</v>
      </c>
      <c r="N28" s="14"/>
      <c r="O28" s="24"/>
      <c r="P28" s="24"/>
      <c r="Q28" s="6">
        <v>342000</v>
      </c>
      <c r="R28" s="6">
        <v>6400</v>
      </c>
      <c r="S28" s="6">
        <v>3300</v>
      </c>
      <c r="T28" s="6"/>
      <c r="U28" s="6">
        <v>3000</v>
      </c>
      <c r="V28" s="24"/>
    </row>
    <row r="29" spans="1:22" ht="12.75">
      <c r="A29" s="42" t="s">
        <v>28</v>
      </c>
      <c r="B29" s="6"/>
      <c r="C29" s="14"/>
      <c r="D29" s="14"/>
      <c r="E29" s="15"/>
      <c r="F29" s="14"/>
      <c r="G29" s="6"/>
      <c r="H29" s="6"/>
      <c r="I29" s="14"/>
      <c r="J29" s="14"/>
      <c r="K29" s="14"/>
      <c r="L29" s="6"/>
      <c r="M29" s="6"/>
      <c r="N29" s="14"/>
      <c r="O29" s="24"/>
      <c r="Q29" s="6"/>
      <c r="R29" s="6"/>
      <c r="S29" s="6"/>
      <c r="T29" s="6"/>
      <c r="U29" s="6"/>
      <c r="V29" s="24"/>
    </row>
    <row r="30" spans="1:21" ht="12.75">
      <c r="A30" s="42" t="s">
        <v>29</v>
      </c>
      <c r="B30" s="6"/>
      <c r="C30" s="14"/>
      <c r="D30" s="14"/>
      <c r="E30" s="15"/>
      <c r="F30" s="14"/>
      <c r="G30" s="6"/>
      <c r="H30" s="6"/>
      <c r="I30" s="14"/>
      <c r="J30" s="14"/>
      <c r="K30" s="14"/>
      <c r="L30" s="6"/>
      <c r="M30" s="6"/>
      <c r="N30" s="14"/>
      <c r="O30" s="24"/>
      <c r="Q30" s="6"/>
      <c r="R30" s="6"/>
      <c r="S30" s="6"/>
      <c r="T30" s="6"/>
      <c r="U30" s="6"/>
    </row>
    <row r="31" spans="1:21" ht="12.75">
      <c r="A31" s="42" t="s">
        <v>30</v>
      </c>
      <c r="B31" s="6"/>
      <c r="C31" s="14"/>
      <c r="D31" s="14"/>
      <c r="E31" s="15"/>
      <c r="F31" s="14"/>
      <c r="G31" s="6"/>
      <c r="H31" s="6"/>
      <c r="I31" s="14"/>
      <c r="J31" s="14"/>
      <c r="K31" s="14"/>
      <c r="L31" s="6"/>
      <c r="M31" s="6"/>
      <c r="N31" s="6"/>
      <c r="O31" s="24"/>
      <c r="Q31" s="6"/>
      <c r="R31" s="6"/>
      <c r="S31" s="6"/>
      <c r="T31" s="6"/>
      <c r="U31" s="6"/>
    </row>
    <row r="32" spans="1:21" ht="12.75">
      <c r="A32" s="42" t="s">
        <v>31</v>
      </c>
      <c r="B32" s="6"/>
      <c r="C32" s="14"/>
      <c r="D32" s="14"/>
      <c r="E32" s="15"/>
      <c r="F32" s="14"/>
      <c r="G32" s="6"/>
      <c r="H32" s="6"/>
      <c r="I32" s="14"/>
      <c r="J32" s="14"/>
      <c r="K32" s="14"/>
      <c r="L32" s="6"/>
      <c r="M32" s="6"/>
      <c r="N32" s="6"/>
      <c r="O32" s="24"/>
      <c r="Q32" s="6"/>
      <c r="R32" s="6"/>
      <c r="S32" s="6"/>
      <c r="T32" s="6"/>
      <c r="U32" s="6"/>
    </row>
    <row r="33" spans="1:22" ht="12.75">
      <c r="A33" s="42" t="s">
        <v>32</v>
      </c>
      <c r="B33" s="6"/>
      <c r="C33" s="14"/>
      <c r="D33" s="14"/>
      <c r="E33" s="15"/>
      <c r="F33" s="14"/>
      <c r="G33" s="16"/>
      <c r="H33" s="16"/>
      <c r="I33" s="14"/>
      <c r="J33" s="14"/>
      <c r="K33" s="14"/>
      <c r="L33" s="6"/>
      <c r="M33" s="6"/>
      <c r="N33" s="6"/>
      <c r="O33" s="24"/>
      <c r="Q33" s="6"/>
      <c r="R33" s="42"/>
      <c r="S33" s="42"/>
      <c r="T33" s="6"/>
      <c r="U33" s="6"/>
      <c r="V33" s="24"/>
    </row>
    <row r="34" spans="1:21" ht="12.75">
      <c r="A34" s="42" t="s">
        <v>33</v>
      </c>
      <c r="B34" s="6"/>
      <c r="C34" s="6"/>
      <c r="D34" s="6"/>
      <c r="E34" s="6"/>
      <c r="F34" s="6"/>
      <c r="G34" s="6"/>
      <c r="H34" s="6"/>
      <c r="I34" s="6"/>
      <c r="J34" s="14"/>
      <c r="K34" s="14"/>
      <c r="L34" s="17"/>
      <c r="M34" s="6"/>
      <c r="N34" s="6"/>
      <c r="O34" s="24"/>
      <c r="Q34" s="6"/>
      <c r="R34" s="42"/>
      <c r="S34" s="42"/>
      <c r="T34" s="6"/>
      <c r="U34" s="6"/>
    </row>
    <row r="35" spans="1:21" ht="12.75">
      <c r="A35" s="44" t="s">
        <v>34</v>
      </c>
      <c r="B35" s="6"/>
      <c r="C35" s="6"/>
      <c r="D35" s="32"/>
      <c r="E35" s="32"/>
      <c r="F35" s="14"/>
      <c r="G35" s="14"/>
      <c r="H35" s="14"/>
      <c r="I35" s="14"/>
      <c r="J35" s="14"/>
      <c r="K35" s="14"/>
      <c r="L35" s="17"/>
      <c r="M35" s="14"/>
      <c r="N35" s="32"/>
      <c r="O35" s="24"/>
      <c r="Q35" s="6"/>
      <c r="R35" s="42"/>
      <c r="S35" s="42"/>
      <c r="T35" s="6"/>
      <c r="U35" s="32"/>
    </row>
    <row r="36" spans="1:22" ht="15.75" customHeight="1">
      <c r="A36" s="43" t="s">
        <v>22</v>
      </c>
      <c r="B36" s="14">
        <f>SUM(B24:B35)</f>
        <v>1069773.1400000001</v>
      </c>
      <c r="C36" s="14">
        <f>SUM(C24:C35)</f>
        <v>1778989.41</v>
      </c>
      <c r="D36" s="14">
        <f>SUM(D24:D35)</f>
        <v>3510172.65</v>
      </c>
      <c r="E36" s="14">
        <f>SUM(E24:E35)</f>
        <v>12500</v>
      </c>
      <c r="F36" s="14">
        <f aca="true" t="shared" si="1" ref="F36:P36">SUM(F23:F35)</f>
        <v>1040695.6000000001</v>
      </c>
      <c r="G36" s="14">
        <f t="shared" si="1"/>
        <v>9081000</v>
      </c>
      <c r="H36" s="14">
        <f t="shared" si="1"/>
        <v>4793001</v>
      </c>
      <c r="I36" s="14">
        <f t="shared" si="1"/>
        <v>539811.37</v>
      </c>
      <c r="J36" s="14">
        <f t="shared" si="1"/>
        <v>33923.100000000006</v>
      </c>
      <c r="K36" s="14">
        <f t="shared" si="1"/>
        <v>40158</v>
      </c>
      <c r="L36" s="14">
        <f t="shared" si="1"/>
        <v>19816.72</v>
      </c>
      <c r="M36" s="14">
        <f t="shared" si="1"/>
        <v>41672.25</v>
      </c>
      <c r="N36" s="14">
        <f t="shared" si="1"/>
        <v>0</v>
      </c>
      <c r="O36" s="14">
        <f t="shared" si="1"/>
        <v>0</v>
      </c>
      <c r="P36" s="33">
        <f t="shared" si="1"/>
        <v>0</v>
      </c>
      <c r="Q36" s="14">
        <f>SUM(Q24:Q35)</f>
        <v>1168000</v>
      </c>
      <c r="R36" s="14">
        <f>SUM(R24:R35)</f>
        <v>19400</v>
      </c>
      <c r="S36" s="14">
        <f>SUM(S24:S35)</f>
        <v>16466.28</v>
      </c>
      <c r="T36" s="14">
        <f>SUM(T24:T35)</f>
        <v>0</v>
      </c>
      <c r="U36" s="14">
        <f>SUM(U24:U35)</f>
        <v>3040</v>
      </c>
      <c r="V36" s="24"/>
    </row>
    <row r="37" spans="1:15" ht="15.75" customHeight="1">
      <c r="A37" s="20"/>
      <c r="B37" s="21"/>
      <c r="C37" s="21">
        <f>B36+C36+D36</f>
        <v>6358935.199999999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4"/>
    </row>
    <row r="38" spans="1:21" ht="15.75" customHeight="1">
      <c r="A38" s="20"/>
      <c r="B38" s="9"/>
      <c r="C38" s="9"/>
      <c r="D38" s="21"/>
      <c r="E38" s="21"/>
      <c r="F38" s="9"/>
      <c r="G38" s="9"/>
      <c r="H38" s="9"/>
      <c r="I38" s="9"/>
      <c r="J38" s="9"/>
      <c r="K38" s="9"/>
      <c r="L38" s="9"/>
      <c r="M38" s="9"/>
      <c r="N38" s="21"/>
      <c r="O38" s="24"/>
      <c r="S38" s="12"/>
      <c r="U38" s="24"/>
    </row>
    <row r="39" spans="1:20" ht="15.75" customHeight="1">
      <c r="A39" s="23"/>
      <c r="B39" s="21"/>
      <c r="C39" s="21"/>
      <c r="D39" s="21"/>
      <c r="E39" s="21"/>
      <c r="F39" s="9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2"/>
    </row>
    <row r="40" ht="12.75">
      <c r="N40" s="21"/>
    </row>
    <row r="41" spans="1:19" ht="12.75">
      <c r="A41" s="1" t="s">
        <v>62</v>
      </c>
      <c r="C41" s="12">
        <v>4760500</v>
      </c>
      <c r="D41" s="12"/>
      <c r="E41" s="12"/>
      <c r="F41" s="12">
        <v>722000</v>
      </c>
      <c r="G41" s="12">
        <v>5663000</v>
      </c>
      <c r="H41" s="12"/>
      <c r="I41" s="12">
        <v>338000</v>
      </c>
      <c r="J41" s="12">
        <v>41000</v>
      </c>
      <c r="K41" s="12">
        <v>37000</v>
      </c>
      <c r="L41" s="12">
        <v>10000</v>
      </c>
      <c r="M41" s="12">
        <v>18000</v>
      </c>
      <c r="N41" s="9"/>
      <c r="O41" s="12"/>
      <c r="P41" s="12"/>
      <c r="Q41" s="12"/>
      <c r="R41" s="12"/>
      <c r="S41" s="12">
        <v>9970</v>
      </c>
    </row>
    <row r="42" spans="3:19" ht="12.75">
      <c r="C42" s="24"/>
      <c r="G42" s="24"/>
      <c r="H42" s="24"/>
      <c r="K42" s="24"/>
      <c r="L42" s="47"/>
      <c r="M42" s="47"/>
      <c r="N42" s="21"/>
      <c r="S42" s="24"/>
    </row>
    <row r="43" spans="1:15" ht="12.75">
      <c r="A43" s="2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</row>
    <row r="44" spans="1:21" ht="12.75">
      <c r="A44" t="s">
        <v>63</v>
      </c>
      <c r="C44" s="12">
        <v>6086000</v>
      </c>
      <c r="F44" s="12">
        <v>963000</v>
      </c>
      <c r="G44" s="12">
        <v>7393000</v>
      </c>
      <c r="H44" s="12"/>
      <c r="I44" s="12">
        <v>451000</v>
      </c>
      <c r="J44" s="12">
        <v>55000</v>
      </c>
      <c r="K44" s="12">
        <v>49000</v>
      </c>
      <c r="L44" s="12">
        <v>13000</v>
      </c>
      <c r="M44" s="12">
        <v>26000</v>
      </c>
      <c r="S44" s="12">
        <v>27960</v>
      </c>
      <c r="U44" s="12">
        <v>13040</v>
      </c>
    </row>
    <row r="45" spans="10:11" ht="12.75">
      <c r="J45" s="24"/>
      <c r="K45" s="24"/>
    </row>
    <row r="46" spans="1:18" ht="12.75">
      <c r="A46" s="1" t="s">
        <v>64</v>
      </c>
      <c r="C46" s="12">
        <v>16441000</v>
      </c>
      <c r="F46" s="12">
        <v>2184000</v>
      </c>
      <c r="I46" s="12">
        <v>925000</v>
      </c>
      <c r="J46" s="12">
        <v>76000</v>
      </c>
      <c r="K46" s="12">
        <v>113000</v>
      </c>
      <c r="L46" s="12">
        <v>36000</v>
      </c>
      <c r="M46" s="12">
        <v>57000</v>
      </c>
      <c r="Q46">
        <v>2983000</v>
      </c>
      <c r="R46">
        <v>32000</v>
      </c>
    </row>
    <row r="47" spans="1:19" ht="12.75">
      <c r="A47" t="s">
        <v>65</v>
      </c>
      <c r="C47" s="24">
        <f>C46-C37</f>
        <v>10082064.8</v>
      </c>
      <c r="F47" s="24">
        <f aca="true" t="shared" si="2" ref="F47:M47">F46-F36</f>
        <v>1143304.4</v>
      </c>
      <c r="I47" s="24">
        <f t="shared" si="2"/>
        <v>385188.63</v>
      </c>
      <c r="J47" s="24">
        <f t="shared" si="2"/>
        <v>42076.899999999994</v>
      </c>
      <c r="K47" s="24">
        <f t="shared" si="2"/>
        <v>72842</v>
      </c>
      <c r="L47" s="24">
        <f t="shared" si="2"/>
        <v>16183.279999999999</v>
      </c>
      <c r="M47" s="24">
        <f t="shared" si="2"/>
        <v>15327.75</v>
      </c>
      <c r="S47" s="24"/>
    </row>
    <row r="49" spans="4:12" ht="12.75">
      <c r="D49" s="24"/>
      <c r="E49" s="24"/>
      <c r="F49" s="7"/>
      <c r="G49" s="7"/>
      <c r="H49" s="7"/>
      <c r="I49" s="3"/>
      <c r="J49" s="7"/>
      <c r="K49" s="7"/>
      <c r="L49" s="3"/>
    </row>
    <row r="50" spans="2:12" ht="12.75">
      <c r="B50" s="24"/>
      <c r="C50" s="24"/>
      <c r="D50" s="24"/>
      <c r="E50" s="24"/>
      <c r="F50" s="3"/>
      <c r="G50" s="7"/>
      <c r="H50" s="7"/>
      <c r="I50" s="3"/>
      <c r="J50" s="3"/>
      <c r="K50" s="3"/>
      <c r="L50" s="3"/>
    </row>
    <row r="51" spans="2:12" ht="12.75">
      <c r="B51" s="24"/>
      <c r="C51" s="24"/>
      <c r="D51" s="24"/>
      <c r="E51" s="24"/>
      <c r="F51" s="7"/>
      <c r="G51" s="3"/>
      <c r="H51" s="3"/>
      <c r="I51" s="3"/>
      <c r="J51" s="3"/>
      <c r="K51" s="3"/>
      <c r="L51" s="3"/>
    </row>
    <row r="52" spans="3:12" ht="12.75">
      <c r="C52" s="24"/>
      <c r="D52" s="24"/>
      <c r="E52" s="24"/>
      <c r="F52" s="3"/>
      <c r="G52" s="7">
        <f>G44-G24-G25-G26</f>
        <v>2369718.3</v>
      </c>
      <c r="H52" s="3"/>
      <c r="I52" s="3"/>
      <c r="J52" s="3"/>
      <c r="K52" s="3"/>
      <c r="L52" s="3"/>
    </row>
    <row r="53" spans="6:12" ht="12.75">
      <c r="F53" s="3"/>
      <c r="G53" s="3"/>
      <c r="H53" s="3"/>
      <c r="I53" s="3"/>
      <c r="J53" s="3"/>
      <c r="K53" s="3"/>
      <c r="L53" s="7"/>
    </row>
    <row r="54" spans="6:12" ht="12.75">
      <c r="F54" s="3"/>
      <c r="G54" s="3"/>
      <c r="H54" s="3"/>
      <c r="I54" s="7"/>
      <c r="J54" s="3"/>
      <c r="K54" s="3"/>
      <c r="L54" s="7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8">
      <selection activeCell="J25" sqref="J25:J29"/>
    </sheetView>
  </sheetViews>
  <sheetFormatPr defaultColWidth="9.140625" defaultRowHeight="12.75"/>
  <cols>
    <col min="1" max="1" width="10.8515625" style="0" customWidth="1"/>
    <col min="2" max="2" width="12.8515625" style="0" customWidth="1"/>
    <col min="3" max="3" width="12.57421875" style="0" customWidth="1"/>
    <col min="4" max="4" width="12.421875" style="0" customWidth="1"/>
    <col min="5" max="5" width="13.421875" style="0" customWidth="1"/>
    <col min="6" max="6" width="12.421875" style="0" customWidth="1"/>
    <col min="7" max="7" width="13.7109375" style="0" customWidth="1"/>
    <col min="8" max="8" width="10.00390625" style="0" customWidth="1"/>
    <col min="9" max="9" width="10.7109375" style="0" customWidth="1"/>
    <col min="10" max="10" width="10.140625" style="0" customWidth="1"/>
    <col min="11" max="11" width="11.00390625" style="0" customWidth="1"/>
    <col min="12" max="12" width="15.57421875" style="0" hidden="1" customWidth="1"/>
    <col min="13" max="14" width="12.7109375" style="0" hidden="1" customWidth="1"/>
    <col min="16" max="16" width="14.7109375" style="0" hidden="1" customWidth="1"/>
    <col min="17" max="17" width="12.7109375" style="0" bestFit="1" customWidth="1"/>
    <col min="18" max="18" width="11.7109375" style="0" bestFit="1" customWidth="1"/>
  </cols>
  <sheetData>
    <row r="1" ht="12.75">
      <c r="B1" t="s">
        <v>13</v>
      </c>
    </row>
    <row r="3" spans="1:6" ht="12.75">
      <c r="A3" s="1" t="s">
        <v>14</v>
      </c>
      <c r="B3" s="1" t="s">
        <v>15</v>
      </c>
      <c r="C3" s="1"/>
      <c r="D3" s="1"/>
      <c r="F3" s="1"/>
    </row>
    <row r="4" spans="1:11" ht="12.75">
      <c r="A4" s="42" t="s">
        <v>16</v>
      </c>
      <c r="B4" s="42" t="s">
        <v>17</v>
      </c>
      <c r="C4" s="42" t="s">
        <v>18</v>
      </c>
      <c r="D4" s="43" t="s">
        <v>19</v>
      </c>
      <c r="E4" s="43" t="s">
        <v>20</v>
      </c>
      <c r="F4" s="42" t="s">
        <v>21</v>
      </c>
      <c r="G4" s="43" t="s">
        <v>22</v>
      </c>
      <c r="H4" s="23"/>
      <c r="I4" s="23"/>
      <c r="J4" s="23"/>
      <c r="K4" s="3"/>
    </row>
    <row r="5" spans="1:11" ht="12.75">
      <c r="A5" s="42" t="s">
        <v>23</v>
      </c>
      <c r="B5" s="6">
        <f>E5-C5-D5</f>
        <v>6903704.12</v>
      </c>
      <c r="C5" s="6">
        <v>267183.92</v>
      </c>
      <c r="D5" s="6">
        <v>1691998.21</v>
      </c>
      <c r="E5" s="6">
        <f>G5-F5</f>
        <v>8862886.25</v>
      </c>
      <c r="F5" s="6">
        <v>213765.73</v>
      </c>
      <c r="G5" s="6">
        <v>9076651.98</v>
      </c>
      <c r="H5" s="7"/>
      <c r="I5" s="3"/>
      <c r="J5" s="7"/>
      <c r="K5" s="7"/>
    </row>
    <row r="6" spans="1:16" ht="12.75">
      <c r="A6" s="42" t="s">
        <v>24</v>
      </c>
      <c r="B6" s="6">
        <f>E6-D6-C6</f>
        <v>6546203.14</v>
      </c>
      <c r="C6" s="6">
        <v>238251.96</v>
      </c>
      <c r="D6" s="24">
        <v>1404639.2</v>
      </c>
      <c r="E6" s="6">
        <f>G6-F6</f>
        <v>8189094.3</v>
      </c>
      <c r="F6" s="6">
        <v>190605.23</v>
      </c>
      <c r="G6" s="6">
        <v>8379699.53</v>
      </c>
      <c r="H6" s="3"/>
      <c r="I6" s="3"/>
      <c r="J6" s="7"/>
      <c r="K6" s="3"/>
      <c r="N6" s="24"/>
      <c r="O6" s="24"/>
      <c r="P6" s="24"/>
    </row>
    <row r="7" spans="1:16" ht="12.75">
      <c r="A7" s="42" t="s">
        <v>25</v>
      </c>
      <c r="B7" s="6">
        <f>E7-D7-C7</f>
        <v>6829792.109999999</v>
      </c>
      <c r="C7" s="24">
        <v>240913.01</v>
      </c>
      <c r="D7" s="6">
        <v>1591170.17</v>
      </c>
      <c r="E7" s="6">
        <f>G7-F7</f>
        <v>8661875.29</v>
      </c>
      <c r="F7" s="16">
        <v>192740.58</v>
      </c>
      <c r="G7" s="6">
        <v>8854615.87</v>
      </c>
      <c r="H7" s="3"/>
      <c r="I7" s="3"/>
      <c r="J7" s="3"/>
      <c r="K7" s="3"/>
      <c r="N7" s="24"/>
      <c r="O7" s="24"/>
      <c r="P7" s="24"/>
    </row>
    <row r="8" spans="1:16" ht="12.75">
      <c r="A8" s="42" t="s">
        <v>26</v>
      </c>
      <c r="B8" s="6">
        <f>E8-C8-D8</f>
        <v>6295732.32</v>
      </c>
      <c r="C8" s="6">
        <v>246322.21</v>
      </c>
      <c r="D8" s="6">
        <v>1456302.73</v>
      </c>
      <c r="E8" s="6">
        <f>G8-F8</f>
        <v>7998357.26</v>
      </c>
      <c r="F8" s="36">
        <v>197077.19</v>
      </c>
      <c r="G8" s="6">
        <v>8195434.45</v>
      </c>
      <c r="H8" s="3"/>
      <c r="I8" s="3"/>
      <c r="J8" s="7"/>
      <c r="K8" s="7"/>
      <c r="N8" s="24"/>
      <c r="O8" s="24"/>
      <c r="P8" s="24"/>
    </row>
    <row r="9" spans="1:16" ht="12.75">
      <c r="A9" s="42" t="s">
        <v>27</v>
      </c>
      <c r="B9" s="6">
        <f>E9-C9-D9</f>
        <v>6382111.72</v>
      </c>
      <c r="C9" s="6">
        <v>251560.35</v>
      </c>
      <c r="D9" s="6">
        <v>1569134.03</v>
      </c>
      <c r="E9" s="6">
        <f>G9-F9</f>
        <v>8202806.1</v>
      </c>
      <c r="F9" s="14">
        <v>201427.9</v>
      </c>
      <c r="G9" s="6">
        <v>8404234</v>
      </c>
      <c r="H9" s="3"/>
      <c r="I9" s="7"/>
      <c r="J9" s="7"/>
      <c r="K9" s="7"/>
      <c r="N9" s="24"/>
      <c r="O9" s="24"/>
      <c r="P9" s="24"/>
    </row>
    <row r="10" spans="1:11" ht="12.75">
      <c r="A10" s="42" t="s">
        <v>28</v>
      </c>
      <c r="B10" s="6"/>
      <c r="C10" s="6"/>
      <c r="D10" s="6"/>
      <c r="E10" s="6">
        <v>8400000</v>
      </c>
      <c r="F10" s="14">
        <v>220000</v>
      </c>
      <c r="G10" s="6"/>
      <c r="H10" s="3"/>
      <c r="I10" s="3"/>
      <c r="J10" s="7"/>
      <c r="K10" s="7"/>
    </row>
    <row r="11" spans="1:16" ht="11.25" customHeight="1">
      <c r="A11" s="42" t="s">
        <v>29</v>
      </c>
      <c r="B11" s="6"/>
      <c r="C11" s="6"/>
      <c r="D11" s="6"/>
      <c r="E11" s="6">
        <v>8400000</v>
      </c>
      <c r="F11" s="14">
        <v>220000</v>
      </c>
      <c r="G11" s="6"/>
      <c r="H11" s="3"/>
      <c r="I11" s="3"/>
      <c r="J11" s="3"/>
      <c r="K11" s="3"/>
      <c r="N11" s="24"/>
      <c r="O11" s="24"/>
      <c r="P11" s="24"/>
    </row>
    <row r="12" spans="1:13" ht="12.75">
      <c r="A12" s="42" t="s">
        <v>30</v>
      </c>
      <c r="B12" s="6"/>
      <c r="C12" s="6"/>
      <c r="D12" s="6"/>
      <c r="E12" s="6">
        <v>8400000</v>
      </c>
      <c r="F12" s="14">
        <v>220000</v>
      </c>
      <c r="G12" s="6"/>
      <c r="H12" s="25"/>
      <c r="I12" s="25"/>
      <c r="J12" s="25"/>
      <c r="K12" s="48"/>
      <c r="L12" s="25"/>
      <c r="M12" s="25"/>
    </row>
    <row r="13" spans="1:16" ht="12.75">
      <c r="A13" s="42" t="s">
        <v>31</v>
      </c>
      <c r="B13" s="6"/>
      <c r="C13" s="6"/>
      <c r="D13" s="6"/>
      <c r="E13" s="6">
        <v>8400000</v>
      </c>
      <c r="F13" s="14">
        <v>220000</v>
      </c>
      <c r="G13" s="6"/>
      <c r="H13" s="3"/>
      <c r="I13" s="3"/>
      <c r="J13" s="3"/>
      <c r="K13" s="3"/>
      <c r="L13" s="24"/>
      <c r="P13" s="24"/>
    </row>
    <row r="14" spans="1:11" ht="12.75">
      <c r="A14" s="44" t="s">
        <v>32</v>
      </c>
      <c r="B14" s="6"/>
      <c r="C14" s="6"/>
      <c r="D14" s="6"/>
      <c r="E14" s="6">
        <v>8500000</v>
      </c>
      <c r="F14" s="6">
        <v>240000</v>
      </c>
      <c r="G14" s="6"/>
      <c r="H14" s="3"/>
      <c r="I14" s="3"/>
      <c r="J14" s="3"/>
      <c r="K14" s="3"/>
    </row>
    <row r="15" spans="1:16" ht="12.75">
      <c r="A15" s="42" t="s">
        <v>33</v>
      </c>
      <c r="B15" s="6"/>
      <c r="C15" s="6"/>
      <c r="D15" s="6"/>
      <c r="E15" s="6"/>
      <c r="F15" s="6">
        <v>240000</v>
      </c>
      <c r="G15" s="6"/>
      <c r="H15" s="3"/>
      <c r="I15" s="3"/>
      <c r="J15" s="3"/>
      <c r="K15" s="3"/>
      <c r="L15" s="49"/>
      <c r="P15" s="24"/>
    </row>
    <row r="16" spans="1:18" ht="12.75">
      <c r="A16" s="42" t="s">
        <v>34</v>
      </c>
      <c r="B16" s="6"/>
      <c r="C16" s="6"/>
      <c r="D16" s="6"/>
      <c r="E16" s="6"/>
      <c r="F16" s="6">
        <v>240000</v>
      </c>
      <c r="G16" s="6"/>
      <c r="H16" s="3"/>
      <c r="I16" s="3"/>
      <c r="J16" s="3"/>
      <c r="K16" s="7"/>
      <c r="P16" s="24"/>
      <c r="R16" t="s">
        <v>35</v>
      </c>
    </row>
    <row r="17" spans="1:16" ht="12.75">
      <c r="A17" s="43" t="s">
        <v>22</v>
      </c>
      <c r="B17" s="6">
        <f aca="true" t="shared" si="0" ref="B17:G17">SUM(B5:B16)</f>
        <v>32957543.409999996</v>
      </c>
      <c r="C17" s="6">
        <f t="shared" si="0"/>
        <v>1244231.45</v>
      </c>
      <c r="D17" s="6">
        <f t="shared" si="0"/>
        <v>7713244.340000001</v>
      </c>
      <c r="E17" s="6">
        <f t="shared" si="0"/>
        <v>84015019.2</v>
      </c>
      <c r="F17" s="6">
        <f t="shared" si="0"/>
        <v>2595616.63</v>
      </c>
      <c r="G17" s="6">
        <f t="shared" si="0"/>
        <v>42910635.830000006</v>
      </c>
      <c r="H17" s="26"/>
      <c r="I17" s="26"/>
      <c r="J17" s="7"/>
      <c r="K17" s="7"/>
      <c r="P17" s="24"/>
    </row>
    <row r="18" spans="1:17" ht="12.75">
      <c r="A18" s="45"/>
      <c r="B18" s="7"/>
      <c r="C18" s="7"/>
      <c r="D18" s="7"/>
      <c r="E18" s="9"/>
      <c r="F18" s="9"/>
      <c r="G18" s="9"/>
      <c r="H18" s="27"/>
      <c r="I18" s="27"/>
      <c r="J18" s="9"/>
      <c r="K18" s="7"/>
      <c r="P18" s="24"/>
      <c r="Q18" s="24"/>
    </row>
    <row r="19" spans="1:17" ht="12.75">
      <c r="A19" s="11"/>
      <c r="B19" s="7"/>
      <c r="C19" s="7"/>
      <c r="D19" s="7"/>
      <c r="E19" s="9"/>
      <c r="F19" s="9"/>
      <c r="G19" s="9"/>
      <c r="H19" s="27"/>
      <c r="I19" s="27"/>
      <c r="J19" s="9"/>
      <c r="K19" s="7"/>
      <c r="P19" s="24"/>
      <c r="Q19" s="24"/>
    </row>
    <row r="20" spans="1:17" ht="12.75">
      <c r="A20" s="11"/>
      <c r="B20" s="7"/>
      <c r="C20" s="7"/>
      <c r="D20" s="7"/>
      <c r="E20" s="9"/>
      <c r="F20" s="9"/>
      <c r="G20" s="9"/>
      <c r="H20" s="27"/>
      <c r="I20" s="27"/>
      <c r="J20" s="9"/>
      <c r="K20" s="7"/>
      <c r="P20" s="24"/>
      <c r="Q20" s="24"/>
    </row>
    <row r="21" spans="1:17" ht="12.75">
      <c r="A21" s="9" t="s">
        <v>36</v>
      </c>
      <c r="E21" s="12">
        <v>84003000</v>
      </c>
      <c r="F21" s="12">
        <v>2504000</v>
      </c>
      <c r="G21" s="9">
        <v>14000</v>
      </c>
      <c r="H21" s="9"/>
      <c r="I21" s="9"/>
      <c r="J21" s="9"/>
      <c r="K21" s="24"/>
      <c r="P21" s="24"/>
      <c r="Q21" s="24"/>
    </row>
    <row r="22" spans="2:17" ht="12.75">
      <c r="B22" s="1" t="s">
        <v>37</v>
      </c>
      <c r="C22" s="1"/>
      <c r="D22" s="1"/>
      <c r="F22" s="24"/>
      <c r="G22" s="24"/>
      <c r="H22" s="24"/>
      <c r="I22" s="24"/>
      <c r="J22" s="24"/>
      <c r="K22" s="24"/>
      <c r="Q22" s="24"/>
    </row>
    <row r="23" spans="6:16" ht="12.75">
      <c r="F23" s="1"/>
      <c r="G23" t="s">
        <v>38</v>
      </c>
      <c r="H23" t="s">
        <v>39</v>
      </c>
      <c r="J23" t="s">
        <v>40</v>
      </c>
      <c r="K23" s="3" t="s">
        <v>41</v>
      </c>
      <c r="L23" s="2"/>
      <c r="P23" s="24"/>
    </row>
    <row r="24" spans="1:16" ht="12.75">
      <c r="A24" s="46" t="s">
        <v>42</v>
      </c>
      <c r="B24" s="28" t="s">
        <v>43</v>
      </c>
      <c r="C24" s="28" t="s">
        <v>44</v>
      </c>
      <c r="D24" s="28" t="s">
        <v>45</v>
      </c>
      <c r="E24" s="28" t="s">
        <v>47</v>
      </c>
      <c r="F24" s="28" t="s">
        <v>48</v>
      </c>
      <c r="G24" s="28" t="s">
        <v>50</v>
      </c>
      <c r="H24" s="28" t="s">
        <v>51</v>
      </c>
      <c r="I24" s="28" t="s">
        <v>52</v>
      </c>
      <c r="J24" s="4" t="s">
        <v>53</v>
      </c>
      <c r="K24" s="29" t="s">
        <v>54</v>
      </c>
      <c r="L24" s="50" t="s">
        <v>55</v>
      </c>
      <c r="M24" s="1"/>
      <c r="N24" s="1"/>
      <c r="O24" s="28" t="s">
        <v>58</v>
      </c>
      <c r="P24" t="s">
        <v>59</v>
      </c>
    </row>
    <row r="25" spans="1:15" ht="12.75">
      <c r="A25" s="42" t="s">
        <v>61</v>
      </c>
      <c r="B25" s="5"/>
      <c r="C25" s="5"/>
      <c r="D25" s="13"/>
      <c r="E25" s="13"/>
      <c r="F25" s="13"/>
      <c r="G25" s="13">
        <v>34996.34</v>
      </c>
      <c r="H25" s="13"/>
      <c r="I25" s="13"/>
      <c r="J25" s="30">
        <v>3.7</v>
      </c>
      <c r="K25" s="51"/>
      <c r="L25" s="43"/>
      <c r="M25" s="42"/>
      <c r="N25" s="42"/>
      <c r="O25" s="8"/>
    </row>
    <row r="26" spans="1:18" ht="12.75">
      <c r="A26" s="42" t="s">
        <v>23</v>
      </c>
      <c r="B26" s="6">
        <v>290308.13</v>
      </c>
      <c r="C26" s="14">
        <v>462038.37</v>
      </c>
      <c r="D26" s="15">
        <v>864718.95</v>
      </c>
      <c r="E26" s="15">
        <v>206422.8</v>
      </c>
      <c r="F26" s="15">
        <v>1785755.7</v>
      </c>
      <c r="G26" s="5">
        <v>103326.02</v>
      </c>
      <c r="H26" s="5">
        <v>7376.6</v>
      </c>
      <c r="I26" s="31">
        <v>12485.09</v>
      </c>
      <c r="J26" s="31">
        <v>2665.35</v>
      </c>
      <c r="K26" s="5">
        <v>8334.45</v>
      </c>
      <c r="L26" s="15"/>
      <c r="M26" s="24"/>
      <c r="N26" s="24"/>
      <c r="O26" s="5">
        <v>3288.76</v>
      </c>
      <c r="P26" s="24"/>
      <c r="Q26" s="24">
        <f>SUM(B26:O26)</f>
        <v>3746720.22</v>
      </c>
      <c r="R26" s="24"/>
    </row>
    <row r="27" spans="1:18" ht="12.75">
      <c r="A27" s="42" t="s">
        <v>24</v>
      </c>
      <c r="B27" s="14">
        <v>213659.27</v>
      </c>
      <c r="C27" s="14">
        <v>435205.84</v>
      </c>
      <c r="D27" s="14">
        <v>860164.7</v>
      </c>
      <c r="E27" s="14">
        <v>211413.6</v>
      </c>
      <c r="F27" s="14">
        <v>1641158.72</v>
      </c>
      <c r="G27" s="14">
        <v>94687.39</v>
      </c>
      <c r="H27" s="14">
        <v>7574.6</v>
      </c>
      <c r="I27" s="33">
        <v>3255.93</v>
      </c>
      <c r="J27" s="33">
        <v>3287.37</v>
      </c>
      <c r="K27" s="14">
        <v>8334.45</v>
      </c>
      <c r="L27" s="14"/>
      <c r="M27" s="24"/>
      <c r="N27" s="24"/>
      <c r="O27" s="6">
        <v>3288.76</v>
      </c>
      <c r="P27" s="24"/>
      <c r="Q27" s="24">
        <f>SUM(B27:O27)</f>
        <v>3482030.6300000004</v>
      </c>
      <c r="R27" s="24"/>
    </row>
    <row r="28" spans="1:18" ht="12.75">
      <c r="A28" s="42" t="s">
        <v>25</v>
      </c>
      <c r="B28" s="6">
        <v>282902.87</v>
      </c>
      <c r="C28" s="6">
        <v>436745.2</v>
      </c>
      <c r="D28" s="6">
        <v>907289</v>
      </c>
      <c r="E28" s="6">
        <v>200059.2</v>
      </c>
      <c r="F28" s="6">
        <v>1596367.28</v>
      </c>
      <c r="G28" s="6">
        <v>99801.62</v>
      </c>
      <c r="H28" s="6">
        <v>3823.9</v>
      </c>
      <c r="I28" s="6">
        <v>3604.78</v>
      </c>
      <c r="J28" s="6">
        <v>4620.3</v>
      </c>
      <c r="K28" s="6">
        <v>8334.45</v>
      </c>
      <c r="L28" s="14"/>
      <c r="M28" s="24"/>
      <c r="N28" s="24"/>
      <c r="O28" s="6">
        <v>3288.76</v>
      </c>
      <c r="P28" s="24"/>
      <c r="Q28" s="24">
        <f>SUM(B28:O28)</f>
        <v>3546837.3599999994</v>
      </c>
      <c r="R28" s="24"/>
    </row>
    <row r="29" spans="1:18" ht="12.75">
      <c r="A29" s="42" t="s">
        <v>26</v>
      </c>
      <c r="B29" s="6">
        <v>257331.75</v>
      </c>
      <c r="C29" s="14">
        <v>413643.32</v>
      </c>
      <c r="D29" s="14">
        <v>780978.553</v>
      </c>
      <c r="E29" s="14">
        <v>177427.2</v>
      </c>
      <c r="F29" s="14">
        <v>1318105.74</v>
      </c>
      <c r="G29" s="14">
        <v>176972.99</v>
      </c>
      <c r="H29" s="14">
        <v>10962.3</v>
      </c>
      <c r="I29" s="14">
        <v>3604.78</v>
      </c>
      <c r="J29" s="6">
        <v>4620.3</v>
      </c>
      <c r="K29" s="6">
        <v>8334.45</v>
      </c>
      <c r="L29" s="14"/>
      <c r="M29" s="24"/>
      <c r="N29" s="24"/>
      <c r="O29" s="6">
        <v>1644.38</v>
      </c>
      <c r="P29" s="24"/>
      <c r="Q29" s="24">
        <f>SUM(B29:O29)</f>
        <v>3153625.763</v>
      </c>
      <c r="R29" s="24"/>
    </row>
    <row r="30" spans="1:18" ht="12.75">
      <c r="A30" s="42" t="s">
        <v>27</v>
      </c>
      <c r="B30" s="6"/>
      <c r="C30" s="6"/>
      <c r="D30" s="6"/>
      <c r="E30" s="6">
        <v>196540.8</v>
      </c>
      <c r="F30" s="6">
        <v>1398836.3</v>
      </c>
      <c r="G30" s="6">
        <v>59713.62</v>
      </c>
      <c r="H30" s="14">
        <v>7376.5</v>
      </c>
      <c r="I30" s="33">
        <v>3604.78</v>
      </c>
      <c r="J30" s="18">
        <v>3998.25</v>
      </c>
      <c r="K30" s="6">
        <v>8334.45</v>
      </c>
      <c r="L30" s="14"/>
      <c r="M30" s="24"/>
      <c r="N30" s="24"/>
      <c r="O30" s="6">
        <v>3288.76</v>
      </c>
      <c r="P30" s="24"/>
      <c r="Q30" s="24">
        <f>SUM(B30:O30)</f>
        <v>1681693.4600000002</v>
      </c>
      <c r="R30" s="24"/>
    </row>
    <row r="31" spans="1:18" ht="12.75">
      <c r="A31" s="42" t="s">
        <v>28</v>
      </c>
      <c r="B31" s="16"/>
      <c r="C31" s="16"/>
      <c r="D31" s="16"/>
      <c r="E31" s="16">
        <v>212000</v>
      </c>
      <c r="F31" s="6"/>
      <c r="G31" s="16">
        <v>73820</v>
      </c>
      <c r="H31" s="34"/>
      <c r="I31" s="35"/>
      <c r="J31" s="17"/>
      <c r="K31" s="6"/>
      <c r="L31" s="14"/>
      <c r="M31" s="24"/>
      <c r="O31" s="42"/>
      <c r="P31" s="24"/>
      <c r="R31" s="24"/>
    </row>
    <row r="32" spans="1:16" ht="12.75">
      <c r="A32" s="42" t="s">
        <v>29</v>
      </c>
      <c r="B32" s="16"/>
      <c r="C32" s="16"/>
      <c r="D32" s="16"/>
      <c r="E32" s="16">
        <v>214000</v>
      </c>
      <c r="F32" s="6"/>
      <c r="G32" s="16">
        <v>110560</v>
      </c>
      <c r="H32" s="16"/>
      <c r="I32" s="17"/>
      <c r="J32" s="17"/>
      <c r="K32" s="6"/>
      <c r="L32" s="14"/>
      <c r="M32" s="24"/>
      <c r="O32" s="42"/>
      <c r="P32" s="24"/>
    </row>
    <row r="33" spans="1:16" ht="12.75">
      <c r="A33" s="42" t="s">
        <v>30</v>
      </c>
      <c r="B33" s="16"/>
      <c r="C33" s="16"/>
      <c r="D33" s="16"/>
      <c r="E33" s="6">
        <v>210000</v>
      </c>
      <c r="F33" s="16"/>
      <c r="G33" s="16">
        <v>110560</v>
      </c>
      <c r="H33" s="16"/>
      <c r="I33" s="17"/>
      <c r="J33" s="17"/>
      <c r="K33" s="6"/>
      <c r="L33" s="6"/>
      <c r="M33" s="24"/>
      <c r="O33" s="42"/>
      <c r="P33" s="24"/>
    </row>
    <row r="34" spans="1:17" ht="12.75">
      <c r="A34" s="42" t="s">
        <v>31</v>
      </c>
      <c r="B34" s="6"/>
      <c r="C34" s="6"/>
      <c r="D34" s="6"/>
      <c r="E34" s="19">
        <v>210000</v>
      </c>
      <c r="F34" s="6"/>
      <c r="G34" s="6">
        <v>110570</v>
      </c>
      <c r="H34" s="6"/>
      <c r="I34" s="17"/>
      <c r="J34" s="17"/>
      <c r="K34" s="6"/>
      <c r="L34" s="6"/>
      <c r="M34" s="24"/>
      <c r="O34" s="42"/>
      <c r="P34" s="24"/>
      <c r="Q34" s="24"/>
    </row>
    <row r="35" spans="1:18" ht="12.75">
      <c r="A35" s="42" t="s">
        <v>32</v>
      </c>
      <c r="B35" s="6"/>
      <c r="C35" s="6"/>
      <c r="D35" s="6"/>
      <c r="E35" s="6">
        <v>220000</v>
      </c>
      <c r="F35" s="16"/>
      <c r="G35" s="16">
        <v>56992.02</v>
      </c>
      <c r="H35" s="6"/>
      <c r="I35" s="17"/>
      <c r="J35" s="17"/>
      <c r="K35" s="6"/>
      <c r="L35" s="6"/>
      <c r="M35" s="24"/>
      <c r="O35" s="42"/>
      <c r="P35" s="24"/>
      <c r="R35" s="24"/>
    </row>
    <row r="36" spans="1:17" ht="12.75">
      <c r="A36" s="42" t="s">
        <v>33</v>
      </c>
      <c r="B36" s="6"/>
      <c r="C36" s="6"/>
      <c r="D36" s="6"/>
      <c r="E36" s="6">
        <v>220000</v>
      </c>
      <c r="F36" s="6"/>
      <c r="G36" s="6"/>
      <c r="H36" s="6"/>
      <c r="I36" s="17"/>
      <c r="J36" s="17"/>
      <c r="K36" s="6"/>
      <c r="L36" s="6"/>
      <c r="M36" s="24"/>
      <c r="O36" s="42"/>
      <c r="P36" s="24"/>
      <c r="Q36" s="24"/>
    </row>
    <row r="37" spans="1:17" ht="12.75">
      <c r="A37" s="44" t="s">
        <v>34</v>
      </c>
      <c r="B37" s="6"/>
      <c r="C37" s="6"/>
      <c r="D37" s="32"/>
      <c r="E37" s="14">
        <v>220000</v>
      </c>
      <c r="F37" s="14"/>
      <c r="G37" s="14"/>
      <c r="H37" s="6"/>
      <c r="I37" s="17"/>
      <c r="J37" s="17"/>
      <c r="K37" s="14"/>
      <c r="L37" s="32"/>
      <c r="M37" s="24"/>
      <c r="O37" s="42"/>
      <c r="P37" s="24"/>
      <c r="Q37" s="12"/>
    </row>
    <row r="38" spans="1:18" ht="15.75" customHeight="1">
      <c r="A38" s="43" t="s">
        <v>22</v>
      </c>
      <c r="B38" s="14">
        <f>SUM(B25:B37)</f>
        <v>1044202.02</v>
      </c>
      <c r="C38" s="14">
        <f aca="true" t="shared" si="1" ref="C38:O38">SUM(C25:C37)</f>
        <v>1747632.73</v>
      </c>
      <c r="D38" s="14">
        <f t="shared" si="1"/>
        <v>3413151.2029999997</v>
      </c>
      <c r="E38" s="14">
        <f t="shared" si="1"/>
        <v>2497863.6</v>
      </c>
      <c r="F38" s="14">
        <f t="shared" si="1"/>
        <v>7740223.74</v>
      </c>
      <c r="G38" s="14">
        <f t="shared" si="1"/>
        <v>1032000</v>
      </c>
      <c r="H38" s="14">
        <f t="shared" si="1"/>
        <v>37113.9</v>
      </c>
      <c r="I38" s="14">
        <f t="shared" si="1"/>
        <v>26555.359999999997</v>
      </c>
      <c r="J38" s="14">
        <f t="shared" si="1"/>
        <v>19195.27</v>
      </c>
      <c r="K38" s="14">
        <f t="shared" si="1"/>
        <v>41672.25</v>
      </c>
      <c r="L38" s="14">
        <f t="shared" si="1"/>
        <v>0</v>
      </c>
      <c r="M38" s="14">
        <f t="shared" si="1"/>
        <v>0</v>
      </c>
      <c r="N38" s="14">
        <f t="shared" si="1"/>
        <v>0</v>
      </c>
      <c r="O38" s="14">
        <f t="shared" si="1"/>
        <v>14799.42</v>
      </c>
      <c r="P38" s="24"/>
      <c r="R38" s="24"/>
    </row>
    <row r="39" spans="1:13" ht="15.75" customHeight="1">
      <c r="A39" s="20"/>
      <c r="B39" s="21"/>
      <c r="C39" s="21">
        <f>B38+C38+D38</f>
        <v>6204985.953</v>
      </c>
      <c r="D39" s="21"/>
      <c r="E39" s="21"/>
      <c r="F39" s="21"/>
      <c r="G39" s="21"/>
      <c r="H39" s="21"/>
      <c r="I39" s="21"/>
      <c r="J39" s="21"/>
      <c r="K39" s="21"/>
      <c r="L39" s="21"/>
      <c r="M39" s="24"/>
    </row>
    <row r="40" spans="1:15" ht="12.75">
      <c r="A40" s="11" t="s">
        <v>66</v>
      </c>
      <c r="B40" s="22"/>
      <c r="C40" s="47">
        <v>9570740</v>
      </c>
      <c r="D40" s="22"/>
      <c r="E40" s="47">
        <v>1253000</v>
      </c>
      <c r="F40" s="47">
        <v>10768997</v>
      </c>
      <c r="G40" s="47">
        <v>643310</v>
      </c>
      <c r="H40" s="47">
        <v>51662</v>
      </c>
      <c r="I40" s="47">
        <v>30160.14</v>
      </c>
      <c r="J40" s="47">
        <v>24437.62</v>
      </c>
      <c r="K40" s="47">
        <v>50006.7</v>
      </c>
      <c r="L40" s="47"/>
      <c r="M40" s="47"/>
      <c r="N40" s="47"/>
      <c r="O40" s="47">
        <v>19766.27</v>
      </c>
    </row>
    <row r="41" spans="1:15" ht="12.75">
      <c r="A41" s="10" t="s">
        <v>67</v>
      </c>
      <c r="B41" s="22"/>
      <c r="C41" s="47">
        <f>C40-C39</f>
        <v>3365754.0470000003</v>
      </c>
      <c r="D41" s="22"/>
      <c r="E41" s="47">
        <f>E40-E38</f>
        <v>-1244863.6</v>
      </c>
      <c r="F41" s="47">
        <f aca="true" t="shared" si="2" ref="F41:O41">F40-F38</f>
        <v>3028773.26</v>
      </c>
      <c r="G41" s="47">
        <f t="shared" si="2"/>
        <v>-388690</v>
      </c>
      <c r="H41" s="47">
        <f t="shared" si="2"/>
        <v>14548.099999999999</v>
      </c>
      <c r="I41" s="47">
        <f t="shared" si="2"/>
        <v>3604.7800000000025</v>
      </c>
      <c r="J41" s="47">
        <f t="shared" si="2"/>
        <v>5242.3499999999985</v>
      </c>
      <c r="K41" s="47">
        <f t="shared" si="2"/>
        <v>8334.449999999997</v>
      </c>
      <c r="L41" s="47">
        <f t="shared" si="2"/>
        <v>0</v>
      </c>
      <c r="M41" s="47">
        <f t="shared" si="2"/>
        <v>0</v>
      </c>
      <c r="N41" s="47">
        <f t="shared" si="2"/>
        <v>0</v>
      </c>
      <c r="O41" s="47">
        <f t="shared" si="2"/>
        <v>4966.85</v>
      </c>
    </row>
    <row r="42" spans="1:15" ht="12.75">
      <c r="A42" s="1" t="s">
        <v>64</v>
      </c>
      <c r="C42" s="12">
        <v>16443500</v>
      </c>
      <c r="E42" s="12">
        <v>2184000</v>
      </c>
      <c r="F42" s="12">
        <v>16375000</v>
      </c>
      <c r="G42" s="12">
        <v>1032000</v>
      </c>
      <c r="H42" s="12">
        <v>76000</v>
      </c>
      <c r="I42" s="12">
        <v>113000</v>
      </c>
      <c r="J42" s="12">
        <v>36000</v>
      </c>
      <c r="K42" s="12">
        <v>57000</v>
      </c>
      <c r="O42" s="12">
        <v>27960</v>
      </c>
    </row>
    <row r="43" ht="12.75">
      <c r="H43" s="24"/>
    </row>
    <row r="45" spans="2:10" ht="12.75">
      <c r="B45">
        <f>B38/C39</f>
        <v>0.16828434873331938</v>
      </c>
      <c r="C45">
        <f>C38/C39</f>
        <v>0.2816497479990347</v>
      </c>
      <c r="D45" s="24">
        <f>D38/C39</f>
        <v>0.5500659032676459</v>
      </c>
      <c r="E45" s="7"/>
      <c r="F45" s="7"/>
      <c r="G45" s="7"/>
      <c r="H45" s="7"/>
      <c r="I45" s="7"/>
      <c r="J45" s="3"/>
    </row>
    <row r="46" spans="2:10" ht="12.75">
      <c r="B46" s="24">
        <f>B45*C39</f>
        <v>1044202.02</v>
      </c>
      <c r="C46" s="24">
        <f>C45*C39</f>
        <v>1747632.73</v>
      </c>
      <c r="D46" s="24">
        <f>D45*C39</f>
        <v>3413151.2029999997</v>
      </c>
      <c r="E46" s="3"/>
      <c r="F46" s="7">
        <f>F38/5</f>
        <v>1548044.7480000001</v>
      </c>
      <c r="G46" s="3"/>
      <c r="H46" s="3"/>
      <c r="I46" s="3"/>
      <c r="J46" s="3"/>
    </row>
    <row r="47" spans="2:10" ht="12.75">
      <c r="B47" s="24"/>
      <c r="C47" s="24"/>
      <c r="D47" s="24"/>
      <c r="E47" s="7"/>
      <c r="F47" s="3"/>
      <c r="G47" s="3"/>
      <c r="H47" s="3"/>
      <c r="I47" s="3"/>
      <c r="J47" s="3"/>
    </row>
    <row r="48" spans="3:10" ht="12.75">
      <c r="C48" s="24">
        <v>10238514.05</v>
      </c>
      <c r="D48" s="24"/>
      <c r="E48" s="3"/>
      <c r="F48" s="3"/>
      <c r="G48" s="3"/>
      <c r="H48" s="3"/>
      <c r="I48" s="3"/>
      <c r="J48" s="3"/>
    </row>
    <row r="49" spans="2:10" ht="12.75">
      <c r="B49">
        <f>B45*C48</f>
        <v>1722981.6689011902</v>
      </c>
      <c r="C49">
        <f>C45*C48</f>
        <v>2883674.9020670764</v>
      </c>
      <c r="D49">
        <f>D45*C48</f>
        <v>5631857.479031734</v>
      </c>
      <c r="E49" s="3"/>
      <c r="F49" s="3"/>
      <c r="G49" s="3"/>
      <c r="H49" s="3"/>
      <c r="I49" s="3"/>
      <c r="J49" s="7"/>
    </row>
    <row r="50" spans="5:10" ht="12.75">
      <c r="E50" s="3"/>
      <c r="F50" s="3"/>
      <c r="G50" s="7"/>
      <c r="H50" s="3"/>
      <c r="I50" s="3"/>
      <c r="J50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6.28125" style="0" customWidth="1"/>
    <col min="2" max="2" width="31.7109375" style="0" customWidth="1"/>
    <col min="3" max="3" width="19.00390625" style="0" customWidth="1"/>
    <col min="4" max="4" width="22.00390625" style="0" customWidth="1"/>
    <col min="5" max="5" width="36.421875" style="0" customWidth="1"/>
    <col min="6" max="6" width="11.28125" style="0" customWidth="1"/>
    <col min="7" max="7" width="13.140625" style="0" customWidth="1"/>
    <col min="8" max="8" width="11.7109375" style="0" bestFit="1" customWidth="1"/>
    <col min="9" max="9" width="12.57421875" style="0" bestFit="1" customWidth="1"/>
  </cols>
  <sheetData>
    <row r="1" spans="1:5" ht="12.75">
      <c r="A1" s="75" t="s">
        <v>194</v>
      </c>
      <c r="B1" s="76"/>
      <c r="C1" s="1"/>
      <c r="D1" s="1"/>
      <c r="E1" s="12"/>
    </row>
    <row r="2" spans="1:7" ht="12.75">
      <c r="A2" s="75"/>
      <c r="B2" s="77"/>
      <c r="C2" s="12"/>
      <c r="D2" s="12"/>
      <c r="E2" s="12"/>
      <c r="F2" s="55"/>
      <c r="G2" s="55"/>
    </row>
    <row r="3" spans="1:5" ht="12.75">
      <c r="A3" s="75"/>
      <c r="B3" s="76"/>
      <c r="C3" s="1"/>
      <c r="D3" s="1"/>
      <c r="E3" s="12"/>
    </row>
    <row r="4" spans="1:5" ht="12.75">
      <c r="A4" s="83" t="s">
        <v>195</v>
      </c>
      <c r="B4" s="83"/>
      <c r="C4" s="83"/>
      <c r="D4" s="83"/>
      <c r="E4" s="83"/>
    </row>
    <row r="5" spans="1:7" ht="12.75">
      <c r="A5" s="10"/>
      <c r="B5" s="37"/>
      <c r="C5" s="38"/>
      <c r="D5" s="38"/>
      <c r="E5" s="38"/>
      <c r="F5" s="41"/>
      <c r="G5" s="41"/>
    </row>
    <row r="6" spans="1:12" ht="13.5" thickBot="1">
      <c r="A6" s="39"/>
      <c r="B6" s="40"/>
      <c r="C6" s="26"/>
      <c r="D6" s="26"/>
      <c r="E6" s="26"/>
      <c r="F6" s="41"/>
      <c r="G6" s="41"/>
      <c r="H6" s="41"/>
      <c r="I6" s="41"/>
      <c r="J6" s="41"/>
      <c r="K6" s="41"/>
      <c r="L6" s="41"/>
    </row>
    <row r="7" spans="1:5" ht="13.5" thickBot="1">
      <c r="A7" s="62" t="s">
        <v>68</v>
      </c>
      <c r="B7" s="63" t="s">
        <v>69</v>
      </c>
      <c r="C7" s="63" t="s">
        <v>70</v>
      </c>
      <c r="D7" s="63" t="s">
        <v>71</v>
      </c>
      <c r="E7" s="64" t="s">
        <v>72</v>
      </c>
    </row>
    <row r="8" spans="1:5" ht="12.75">
      <c r="A8" s="65" t="s">
        <v>76</v>
      </c>
      <c r="B8" s="58" t="s">
        <v>73</v>
      </c>
      <c r="C8" s="59">
        <v>11316</v>
      </c>
      <c r="D8" s="58" t="s">
        <v>75</v>
      </c>
      <c r="E8" s="66" t="s">
        <v>74</v>
      </c>
    </row>
    <row r="9" spans="1:5" ht="12.75">
      <c r="A9" s="67" t="s">
        <v>76</v>
      </c>
      <c r="B9" s="56" t="s">
        <v>73</v>
      </c>
      <c r="C9" s="57">
        <v>39.6</v>
      </c>
      <c r="D9" s="56" t="s">
        <v>75</v>
      </c>
      <c r="E9" s="68" t="s">
        <v>74</v>
      </c>
    </row>
    <row r="10" spans="1:5" ht="13.5" thickBot="1">
      <c r="A10" s="69" t="s">
        <v>154</v>
      </c>
      <c r="B10" s="60"/>
      <c r="C10" s="61">
        <f>SUM(C8:C9)</f>
        <v>11355.6</v>
      </c>
      <c r="D10" s="60"/>
      <c r="E10" s="70"/>
    </row>
    <row r="11" spans="1:5" ht="12.75">
      <c r="A11" s="65" t="s">
        <v>76</v>
      </c>
      <c r="B11" s="58" t="s">
        <v>73</v>
      </c>
      <c r="C11" s="59">
        <v>263.6</v>
      </c>
      <c r="D11" s="58" t="s">
        <v>77</v>
      </c>
      <c r="E11" s="66" t="s">
        <v>78</v>
      </c>
    </row>
    <row r="12" spans="1:5" ht="13.5" thickBot="1">
      <c r="A12" s="69" t="s">
        <v>155</v>
      </c>
      <c r="B12" s="60"/>
      <c r="C12" s="61">
        <f>C11</f>
        <v>263.6</v>
      </c>
      <c r="D12" s="60"/>
      <c r="E12" s="70"/>
    </row>
    <row r="13" spans="1:5" ht="12.75">
      <c r="A13" s="65" t="s">
        <v>76</v>
      </c>
      <c r="B13" s="58" t="s">
        <v>73</v>
      </c>
      <c r="C13" s="59">
        <v>79.2</v>
      </c>
      <c r="D13" s="58" t="s">
        <v>79</v>
      </c>
      <c r="E13" s="66" t="s">
        <v>80</v>
      </c>
    </row>
    <row r="14" spans="1:5" ht="13.5" thickBot="1">
      <c r="A14" s="69" t="s">
        <v>156</v>
      </c>
      <c r="B14" s="60"/>
      <c r="C14" s="61">
        <f>C13</f>
        <v>79.2</v>
      </c>
      <c r="D14" s="60"/>
      <c r="E14" s="70"/>
    </row>
    <row r="15" spans="1:5" ht="12.75">
      <c r="A15" s="65" t="s">
        <v>76</v>
      </c>
      <c r="B15" s="58" t="s">
        <v>73</v>
      </c>
      <c r="C15" s="59">
        <v>1798.8</v>
      </c>
      <c r="D15" s="58" t="s">
        <v>81</v>
      </c>
      <c r="E15" s="66" t="s">
        <v>82</v>
      </c>
    </row>
    <row r="16" spans="1:5" ht="13.5" thickBot="1">
      <c r="A16" s="69" t="s">
        <v>157</v>
      </c>
      <c r="B16" s="60"/>
      <c r="C16" s="61">
        <f>C15</f>
        <v>1798.8</v>
      </c>
      <c r="D16" s="60"/>
      <c r="E16" s="70"/>
    </row>
    <row r="17" spans="1:5" ht="12.75">
      <c r="A17" s="65" t="s">
        <v>76</v>
      </c>
      <c r="B17" s="58" t="s">
        <v>73</v>
      </c>
      <c r="C17" s="59">
        <v>120</v>
      </c>
      <c r="D17" s="58" t="s">
        <v>84</v>
      </c>
      <c r="E17" s="66" t="s">
        <v>83</v>
      </c>
    </row>
    <row r="18" spans="1:5" ht="13.5" thickBot="1">
      <c r="A18" s="69" t="s">
        <v>158</v>
      </c>
      <c r="B18" s="60"/>
      <c r="C18" s="61">
        <f>C17</f>
        <v>120</v>
      </c>
      <c r="D18" s="60"/>
      <c r="E18" s="70"/>
    </row>
    <row r="19" spans="1:5" ht="12.75">
      <c r="A19" s="65" t="s">
        <v>76</v>
      </c>
      <c r="B19" s="58" t="s">
        <v>73</v>
      </c>
      <c r="C19" s="59">
        <v>439.2</v>
      </c>
      <c r="D19" s="58" t="s">
        <v>86</v>
      </c>
      <c r="E19" s="66" t="s">
        <v>85</v>
      </c>
    </row>
    <row r="20" spans="1:5" ht="13.5" thickBot="1">
      <c r="A20" s="69" t="s">
        <v>159</v>
      </c>
      <c r="B20" s="60"/>
      <c r="C20" s="61">
        <f>C19</f>
        <v>439.2</v>
      </c>
      <c r="D20" s="60"/>
      <c r="E20" s="70"/>
    </row>
    <row r="21" spans="1:5" ht="12.75">
      <c r="A21" s="65" t="s">
        <v>76</v>
      </c>
      <c r="B21" s="58" t="s">
        <v>73</v>
      </c>
      <c r="C21" s="59">
        <v>1440</v>
      </c>
      <c r="D21" s="58" t="s">
        <v>87</v>
      </c>
      <c r="E21" s="66" t="s">
        <v>88</v>
      </c>
    </row>
    <row r="22" spans="1:5" ht="12.75">
      <c r="A22" s="67" t="s">
        <v>76</v>
      </c>
      <c r="B22" s="56" t="s">
        <v>73</v>
      </c>
      <c r="C22" s="57">
        <v>3199.2</v>
      </c>
      <c r="D22" s="56" t="s">
        <v>87</v>
      </c>
      <c r="E22" s="68" t="s">
        <v>88</v>
      </c>
    </row>
    <row r="23" spans="1:5" ht="12.75">
      <c r="A23" s="67" t="s">
        <v>76</v>
      </c>
      <c r="B23" s="56" t="s">
        <v>73</v>
      </c>
      <c r="C23" s="57">
        <v>3360</v>
      </c>
      <c r="D23" s="56" t="s">
        <v>87</v>
      </c>
      <c r="E23" s="68" t="s">
        <v>88</v>
      </c>
    </row>
    <row r="24" spans="1:5" ht="12.75">
      <c r="A24" s="67" t="s">
        <v>76</v>
      </c>
      <c r="B24" s="56" t="s">
        <v>73</v>
      </c>
      <c r="C24" s="57">
        <v>1320</v>
      </c>
      <c r="D24" s="56" t="s">
        <v>87</v>
      </c>
      <c r="E24" s="68" t="s">
        <v>88</v>
      </c>
    </row>
    <row r="25" spans="1:5" ht="12.75">
      <c r="A25" s="67" t="s">
        <v>76</v>
      </c>
      <c r="B25" s="56" t="s">
        <v>73</v>
      </c>
      <c r="C25" s="57">
        <v>2359.2</v>
      </c>
      <c r="D25" s="56" t="s">
        <v>87</v>
      </c>
      <c r="E25" s="68" t="s">
        <v>88</v>
      </c>
    </row>
    <row r="26" spans="1:5" ht="12.75">
      <c r="A26" s="67" t="s">
        <v>76</v>
      </c>
      <c r="B26" s="56" t="s">
        <v>73</v>
      </c>
      <c r="C26" s="57">
        <v>3279.6</v>
      </c>
      <c r="D26" s="56" t="s">
        <v>87</v>
      </c>
      <c r="E26" s="68" t="s">
        <v>88</v>
      </c>
    </row>
    <row r="27" spans="1:5" ht="12.75">
      <c r="A27" s="67" t="s">
        <v>76</v>
      </c>
      <c r="B27" s="56" t="s">
        <v>73</v>
      </c>
      <c r="C27" s="57">
        <v>1800</v>
      </c>
      <c r="D27" s="56" t="s">
        <v>87</v>
      </c>
      <c r="E27" s="68" t="s">
        <v>88</v>
      </c>
    </row>
    <row r="28" spans="1:5" ht="12.75">
      <c r="A28" s="67" t="s">
        <v>89</v>
      </c>
      <c r="B28" s="56" t="s">
        <v>73</v>
      </c>
      <c r="C28" s="57">
        <v>480</v>
      </c>
      <c r="D28" s="56" t="s">
        <v>87</v>
      </c>
      <c r="E28" s="68" t="s">
        <v>88</v>
      </c>
    </row>
    <row r="29" spans="1:5" ht="12.75">
      <c r="A29" s="67" t="s">
        <v>89</v>
      </c>
      <c r="B29" s="56" t="s">
        <v>73</v>
      </c>
      <c r="C29" s="57">
        <v>480</v>
      </c>
      <c r="D29" s="56" t="s">
        <v>87</v>
      </c>
      <c r="E29" s="68" t="s">
        <v>88</v>
      </c>
    </row>
    <row r="30" spans="1:5" ht="13.5" thickBot="1">
      <c r="A30" s="69" t="s">
        <v>160</v>
      </c>
      <c r="B30" s="60"/>
      <c r="C30" s="61">
        <f>SUM(C21:C29)</f>
        <v>17718</v>
      </c>
      <c r="D30" s="60"/>
      <c r="E30" s="70"/>
    </row>
    <row r="31" spans="1:5" ht="12.75">
      <c r="A31" s="65" t="s">
        <v>76</v>
      </c>
      <c r="B31" s="58" t="s">
        <v>73</v>
      </c>
      <c r="C31" s="59">
        <v>4519.2</v>
      </c>
      <c r="D31" s="58" t="s">
        <v>91</v>
      </c>
      <c r="E31" s="66" t="s">
        <v>90</v>
      </c>
    </row>
    <row r="32" spans="1:5" ht="13.5" thickBot="1">
      <c r="A32" s="69" t="s">
        <v>161</v>
      </c>
      <c r="B32" s="60"/>
      <c r="C32" s="61">
        <f>C31</f>
        <v>4519.2</v>
      </c>
      <c r="D32" s="60"/>
      <c r="E32" s="70"/>
    </row>
    <row r="33" spans="1:5" ht="12.75">
      <c r="A33" s="65" t="s">
        <v>76</v>
      </c>
      <c r="B33" s="58" t="s">
        <v>73</v>
      </c>
      <c r="C33" s="59">
        <v>3840</v>
      </c>
      <c r="D33" s="58" t="s">
        <v>93</v>
      </c>
      <c r="E33" s="66" t="s">
        <v>92</v>
      </c>
    </row>
    <row r="34" spans="1:5" ht="12.75">
      <c r="A34" s="67" t="s">
        <v>89</v>
      </c>
      <c r="B34" s="56" t="s">
        <v>73</v>
      </c>
      <c r="C34" s="57">
        <v>480</v>
      </c>
      <c r="D34" s="56" t="s">
        <v>93</v>
      </c>
      <c r="E34" s="68" t="s">
        <v>92</v>
      </c>
    </row>
    <row r="35" spans="1:5" ht="13.5" thickBot="1">
      <c r="A35" s="69" t="s">
        <v>162</v>
      </c>
      <c r="B35" s="60"/>
      <c r="C35" s="61">
        <f>SUM(C33:C34)</f>
        <v>4320</v>
      </c>
      <c r="D35" s="60"/>
      <c r="E35" s="70"/>
    </row>
    <row r="36" spans="1:5" ht="12.75">
      <c r="A36" s="65" t="s">
        <v>76</v>
      </c>
      <c r="B36" s="58" t="s">
        <v>73</v>
      </c>
      <c r="C36" s="59">
        <v>600</v>
      </c>
      <c r="D36" s="58" t="s">
        <v>94</v>
      </c>
      <c r="E36" s="66" t="s">
        <v>95</v>
      </c>
    </row>
    <row r="37" spans="1:5" ht="13.5" thickBot="1">
      <c r="A37" s="69" t="s">
        <v>163</v>
      </c>
      <c r="B37" s="60"/>
      <c r="C37" s="61">
        <f>C36</f>
        <v>600</v>
      </c>
      <c r="D37" s="60"/>
      <c r="E37" s="70"/>
    </row>
    <row r="38" spans="1:5" ht="12.75">
      <c r="A38" s="65" t="s">
        <v>76</v>
      </c>
      <c r="B38" s="58" t="s">
        <v>73</v>
      </c>
      <c r="C38" s="59">
        <v>120</v>
      </c>
      <c r="D38" s="58" t="s">
        <v>96</v>
      </c>
      <c r="E38" s="66" t="s">
        <v>97</v>
      </c>
    </row>
    <row r="39" spans="1:5" ht="13.5" thickBot="1">
      <c r="A39" s="69" t="s">
        <v>164</v>
      </c>
      <c r="B39" s="60"/>
      <c r="C39" s="61">
        <f>C38</f>
        <v>120</v>
      </c>
      <c r="D39" s="60"/>
      <c r="E39" s="70"/>
    </row>
    <row r="40" spans="1:5" ht="12.75">
      <c r="A40" s="65" t="s">
        <v>76</v>
      </c>
      <c r="B40" s="58" t="s">
        <v>73</v>
      </c>
      <c r="C40" s="59">
        <v>759.6</v>
      </c>
      <c r="D40" s="58" t="s">
        <v>98</v>
      </c>
      <c r="E40" s="66" t="s">
        <v>99</v>
      </c>
    </row>
    <row r="41" spans="1:5" ht="13.5" thickBot="1">
      <c r="A41" s="69" t="s">
        <v>165</v>
      </c>
      <c r="B41" s="60"/>
      <c r="C41" s="61">
        <f>C40</f>
        <v>759.6</v>
      </c>
      <c r="D41" s="60"/>
      <c r="E41" s="70"/>
    </row>
    <row r="42" spans="1:5" s="82" customFormat="1" ht="12.75">
      <c r="A42" s="78" t="s">
        <v>76</v>
      </c>
      <c r="B42" s="79" t="s">
        <v>73</v>
      </c>
      <c r="C42" s="80">
        <v>639.6</v>
      </c>
      <c r="D42" s="79" t="s">
        <v>101</v>
      </c>
      <c r="E42" s="81" t="s">
        <v>100</v>
      </c>
    </row>
    <row r="43" spans="1:5" ht="13.5" thickBot="1">
      <c r="A43" s="69" t="s">
        <v>166</v>
      </c>
      <c r="B43" s="60"/>
      <c r="C43" s="61">
        <f>C42</f>
        <v>639.6</v>
      </c>
      <c r="D43" s="60"/>
      <c r="E43" s="70"/>
    </row>
    <row r="44" spans="1:5" ht="12.75">
      <c r="A44" s="65" t="s">
        <v>76</v>
      </c>
      <c r="B44" s="58" t="s">
        <v>73</v>
      </c>
      <c r="C44" s="59">
        <v>360</v>
      </c>
      <c r="D44" s="58" t="s">
        <v>103</v>
      </c>
      <c r="E44" s="66" t="s">
        <v>102</v>
      </c>
    </row>
    <row r="45" spans="1:5" ht="13.5" thickBot="1">
      <c r="A45" s="69" t="s">
        <v>167</v>
      </c>
      <c r="B45" s="60"/>
      <c r="C45" s="61">
        <f>C44</f>
        <v>360</v>
      </c>
      <c r="D45" s="60"/>
      <c r="E45" s="70"/>
    </row>
    <row r="46" spans="1:5" ht="12.75">
      <c r="A46" s="65" t="s">
        <v>76</v>
      </c>
      <c r="B46" s="58" t="s">
        <v>73</v>
      </c>
      <c r="C46" s="59">
        <v>480</v>
      </c>
      <c r="D46" s="58" t="s">
        <v>104</v>
      </c>
      <c r="E46" s="66" t="s">
        <v>105</v>
      </c>
    </row>
    <row r="47" spans="1:5" ht="12.75">
      <c r="A47" s="67" t="s">
        <v>76</v>
      </c>
      <c r="B47" s="56" t="s">
        <v>73</v>
      </c>
      <c r="C47" s="57">
        <v>799.2</v>
      </c>
      <c r="D47" s="56" t="s">
        <v>104</v>
      </c>
      <c r="E47" s="68" t="s">
        <v>105</v>
      </c>
    </row>
    <row r="48" spans="1:5" ht="13.5" thickBot="1">
      <c r="A48" s="69" t="s">
        <v>168</v>
      </c>
      <c r="B48" s="60"/>
      <c r="C48" s="61">
        <f>SUM(C46:C47)</f>
        <v>1279.2</v>
      </c>
      <c r="D48" s="60"/>
      <c r="E48" s="70"/>
    </row>
    <row r="49" spans="1:5" ht="12.75">
      <c r="A49" s="65" t="s">
        <v>76</v>
      </c>
      <c r="B49" s="58" t="s">
        <v>73</v>
      </c>
      <c r="C49" s="59">
        <v>3438</v>
      </c>
      <c r="D49" s="58" t="s">
        <v>106</v>
      </c>
      <c r="E49" s="66" t="s">
        <v>107</v>
      </c>
    </row>
    <row r="50" spans="1:5" ht="12.75">
      <c r="A50" s="67" t="s">
        <v>76</v>
      </c>
      <c r="B50" s="56" t="s">
        <v>73</v>
      </c>
      <c r="C50" s="57">
        <v>1918.8</v>
      </c>
      <c r="D50" s="56" t="s">
        <v>106</v>
      </c>
      <c r="E50" s="68" t="s">
        <v>107</v>
      </c>
    </row>
    <row r="51" spans="1:5" ht="12.75">
      <c r="A51" s="67" t="s">
        <v>76</v>
      </c>
      <c r="B51" s="56" t="s">
        <v>73</v>
      </c>
      <c r="C51" s="57">
        <v>1200</v>
      </c>
      <c r="D51" s="56" t="s">
        <v>106</v>
      </c>
      <c r="E51" s="68" t="s">
        <v>107</v>
      </c>
    </row>
    <row r="52" spans="1:5" ht="12.75">
      <c r="A52" s="67" t="s">
        <v>76</v>
      </c>
      <c r="B52" s="56" t="s">
        <v>73</v>
      </c>
      <c r="C52" s="57">
        <v>1599.6</v>
      </c>
      <c r="D52" s="56" t="s">
        <v>106</v>
      </c>
      <c r="E52" s="68" t="s">
        <v>107</v>
      </c>
    </row>
    <row r="53" spans="1:5" ht="12.75">
      <c r="A53" s="67" t="s">
        <v>89</v>
      </c>
      <c r="B53" s="56" t="s">
        <v>73</v>
      </c>
      <c r="C53" s="57">
        <v>960</v>
      </c>
      <c r="D53" s="56" t="s">
        <v>106</v>
      </c>
      <c r="E53" s="68" t="s">
        <v>107</v>
      </c>
    </row>
    <row r="54" spans="1:5" ht="13.5" thickBot="1">
      <c r="A54" s="69" t="s">
        <v>169</v>
      </c>
      <c r="B54" s="60"/>
      <c r="C54" s="61">
        <f>SUM(C49:C53)</f>
        <v>9116.4</v>
      </c>
      <c r="D54" s="60"/>
      <c r="E54" s="70"/>
    </row>
    <row r="55" spans="1:5" ht="12.75">
      <c r="A55" s="65" t="s">
        <v>76</v>
      </c>
      <c r="B55" s="58" t="s">
        <v>73</v>
      </c>
      <c r="C55" s="59">
        <v>5640</v>
      </c>
      <c r="D55" s="58" t="s">
        <v>109</v>
      </c>
      <c r="E55" s="66" t="s">
        <v>108</v>
      </c>
    </row>
    <row r="56" spans="1:5" ht="12.75">
      <c r="A56" s="67" t="s">
        <v>76</v>
      </c>
      <c r="B56" s="56" t="s">
        <v>73</v>
      </c>
      <c r="C56" s="57">
        <v>600</v>
      </c>
      <c r="D56" s="56" t="s">
        <v>109</v>
      </c>
      <c r="E56" s="68" t="s">
        <v>108</v>
      </c>
    </row>
    <row r="57" spans="1:5" ht="12.75">
      <c r="A57" s="67" t="s">
        <v>89</v>
      </c>
      <c r="B57" s="56" t="s">
        <v>73</v>
      </c>
      <c r="C57" s="57">
        <v>480</v>
      </c>
      <c r="D57" s="56" t="s">
        <v>109</v>
      </c>
      <c r="E57" s="68" t="s">
        <v>108</v>
      </c>
    </row>
    <row r="58" spans="1:5" ht="13.5" thickBot="1">
      <c r="A58" s="69" t="s">
        <v>170</v>
      </c>
      <c r="B58" s="60"/>
      <c r="C58" s="61">
        <f>SUM(C55:C57)</f>
        <v>6720</v>
      </c>
      <c r="D58" s="60"/>
      <c r="E58" s="70"/>
    </row>
    <row r="59" spans="1:5" ht="12.75">
      <c r="A59" s="65" t="s">
        <v>76</v>
      </c>
      <c r="B59" s="58" t="s">
        <v>73</v>
      </c>
      <c r="C59" s="59">
        <v>2158.8</v>
      </c>
      <c r="D59" s="58" t="s">
        <v>110</v>
      </c>
      <c r="E59" s="66" t="s">
        <v>111</v>
      </c>
    </row>
    <row r="60" spans="1:5" ht="12.75">
      <c r="A60" s="67" t="s">
        <v>76</v>
      </c>
      <c r="B60" s="56" t="s">
        <v>73</v>
      </c>
      <c r="C60" s="57">
        <v>120</v>
      </c>
      <c r="D60" s="56" t="s">
        <v>110</v>
      </c>
      <c r="E60" s="68" t="s">
        <v>111</v>
      </c>
    </row>
    <row r="61" spans="1:5" ht="13.5" thickBot="1">
      <c r="A61" s="69" t="s">
        <v>171</v>
      </c>
      <c r="B61" s="60"/>
      <c r="C61" s="61">
        <f>SUM(C59:C60)</f>
        <v>2278.8</v>
      </c>
      <c r="D61" s="60"/>
      <c r="E61" s="70"/>
    </row>
    <row r="62" spans="1:5" ht="12.75">
      <c r="A62" s="65" t="s">
        <v>76</v>
      </c>
      <c r="B62" s="58" t="s">
        <v>73</v>
      </c>
      <c r="C62" s="59">
        <v>718.8</v>
      </c>
      <c r="D62" s="58" t="s">
        <v>112</v>
      </c>
      <c r="E62" s="66" t="s">
        <v>113</v>
      </c>
    </row>
    <row r="63" spans="1:5" ht="12.75">
      <c r="A63" s="67" t="s">
        <v>76</v>
      </c>
      <c r="B63" s="56" t="s">
        <v>73</v>
      </c>
      <c r="C63" s="57">
        <v>43970.4</v>
      </c>
      <c r="D63" s="56" t="s">
        <v>112</v>
      </c>
      <c r="E63" s="68" t="s">
        <v>113</v>
      </c>
    </row>
    <row r="64" spans="1:5" ht="12.75">
      <c r="A64" s="67" t="s">
        <v>76</v>
      </c>
      <c r="B64" s="56" t="s">
        <v>73</v>
      </c>
      <c r="C64" s="57">
        <v>360</v>
      </c>
      <c r="D64" s="56" t="s">
        <v>112</v>
      </c>
      <c r="E64" s="68" t="s">
        <v>113</v>
      </c>
    </row>
    <row r="65" spans="1:5" ht="12.75">
      <c r="A65" s="67" t="s">
        <v>89</v>
      </c>
      <c r="B65" s="56" t="s">
        <v>73</v>
      </c>
      <c r="C65" s="57">
        <v>2040</v>
      </c>
      <c r="D65" s="56" t="s">
        <v>112</v>
      </c>
      <c r="E65" s="68" t="s">
        <v>113</v>
      </c>
    </row>
    <row r="66" spans="1:5" ht="13.5" thickBot="1">
      <c r="A66" s="69" t="s">
        <v>172</v>
      </c>
      <c r="B66" s="60"/>
      <c r="C66" s="61">
        <f>SUM(C62:C65)</f>
        <v>47089.200000000004</v>
      </c>
      <c r="D66" s="60"/>
      <c r="E66" s="70"/>
    </row>
    <row r="67" spans="1:5" ht="12.75">
      <c r="A67" s="65" t="s">
        <v>76</v>
      </c>
      <c r="B67" s="58" t="s">
        <v>73</v>
      </c>
      <c r="C67" s="59">
        <v>3118.8</v>
      </c>
      <c r="D67" s="58" t="s">
        <v>114</v>
      </c>
      <c r="E67" s="66" t="s">
        <v>115</v>
      </c>
    </row>
    <row r="68" spans="1:5" ht="12.75">
      <c r="A68" s="67" t="s">
        <v>89</v>
      </c>
      <c r="B68" s="56" t="s">
        <v>73</v>
      </c>
      <c r="C68" s="57">
        <v>480</v>
      </c>
      <c r="D68" s="56" t="s">
        <v>114</v>
      </c>
      <c r="E68" s="68" t="s">
        <v>115</v>
      </c>
    </row>
    <row r="69" spans="1:5" ht="13.5" thickBot="1">
      <c r="A69" s="69" t="s">
        <v>173</v>
      </c>
      <c r="B69" s="60"/>
      <c r="C69" s="61">
        <f>SUM(C67:C68)</f>
        <v>3598.8</v>
      </c>
      <c r="D69" s="60"/>
      <c r="E69" s="70"/>
    </row>
    <row r="70" spans="1:5" ht="12.75">
      <c r="A70" s="65" t="s">
        <v>76</v>
      </c>
      <c r="B70" s="58" t="s">
        <v>73</v>
      </c>
      <c r="C70" s="59">
        <v>1680</v>
      </c>
      <c r="D70" s="58" t="s">
        <v>117</v>
      </c>
      <c r="E70" s="66" t="s">
        <v>116</v>
      </c>
    </row>
    <row r="71" spans="1:5" ht="13.5" thickBot="1">
      <c r="A71" s="69" t="s">
        <v>174</v>
      </c>
      <c r="B71" s="60"/>
      <c r="C71" s="61">
        <f>C70</f>
        <v>1680</v>
      </c>
      <c r="D71" s="60"/>
      <c r="E71" s="70"/>
    </row>
    <row r="72" spans="1:5" ht="12.75">
      <c r="A72" s="65" t="s">
        <v>76</v>
      </c>
      <c r="B72" s="58" t="s">
        <v>73</v>
      </c>
      <c r="C72" s="59">
        <v>240</v>
      </c>
      <c r="D72" s="58" t="s">
        <v>118</v>
      </c>
      <c r="E72" s="66" t="s">
        <v>119</v>
      </c>
    </row>
    <row r="73" spans="1:5" ht="13.5" thickBot="1">
      <c r="A73" s="69" t="s">
        <v>175</v>
      </c>
      <c r="B73" s="60"/>
      <c r="C73" s="61">
        <f>C72</f>
        <v>240</v>
      </c>
      <c r="D73" s="60"/>
      <c r="E73" s="70"/>
    </row>
    <row r="74" spans="1:5" ht="12.75">
      <c r="A74" s="65" t="s">
        <v>76</v>
      </c>
      <c r="B74" s="58" t="s">
        <v>73</v>
      </c>
      <c r="C74" s="59">
        <v>519.6</v>
      </c>
      <c r="D74" s="58" t="s">
        <v>120</v>
      </c>
      <c r="E74" s="66" t="s">
        <v>121</v>
      </c>
    </row>
    <row r="75" spans="1:5" ht="13.5" thickBot="1">
      <c r="A75" s="69" t="s">
        <v>176</v>
      </c>
      <c r="B75" s="60"/>
      <c r="C75" s="61">
        <f>C74</f>
        <v>519.6</v>
      </c>
      <c r="D75" s="60"/>
      <c r="E75" s="70"/>
    </row>
    <row r="76" spans="1:5" ht="12.75">
      <c r="A76" s="65" t="s">
        <v>76</v>
      </c>
      <c r="B76" s="58" t="s">
        <v>73</v>
      </c>
      <c r="C76" s="59">
        <v>1119.6</v>
      </c>
      <c r="D76" s="58" t="s">
        <v>122</v>
      </c>
      <c r="E76" s="66" t="s">
        <v>123</v>
      </c>
    </row>
    <row r="77" spans="1:5" ht="12.75">
      <c r="A77" s="67" t="s">
        <v>76</v>
      </c>
      <c r="B77" s="56" t="s">
        <v>73</v>
      </c>
      <c r="C77" s="57">
        <v>12039.6</v>
      </c>
      <c r="D77" s="56" t="s">
        <v>122</v>
      </c>
      <c r="E77" s="68" t="s">
        <v>123</v>
      </c>
    </row>
    <row r="78" spans="1:5" ht="12.75">
      <c r="A78" s="67" t="s">
        <v>76</v>
      </c>
      <c r="B78" s="56" t="s">
        <v>73</v>
      </c>
      <c r="C78" s="57">
        <v>1080</v>
      </c>
      <c r="D78" s="56" t="s">
        <v>122</v>
      </c>
      <c r="E78" s="68" t="s">
        <v>123</v>
      </c>
    </row>
    <row r="79" spans="1:5" ht="12.75">
      <c r="A79" s="67" t="s">
        <v>76</v>
      </c>
      <c r="B79" s="56" t="s">
        <v>73</v>
      </c>
      <c r="C79" s="57">
        <v>799.2</v>
      </c>
      <c r="D79" s="56" t="s">
        <v>122</v>
      </c>
      <c r="E79" s="68" t="s">
        <v>123</v>
      </c>
    </row>
    <row r="80" spans="1:5" ht="12.75">
      <c r="A80" s="67" t="s">
        <v>89</v>
      </c>
      <c r="B80" s="56" t="s">
        <v>73</v>
      </c>
      <c r="C80" s="57">
        <v>480</v>
      </c>
      <c r="D80" s="56" t="s">
        <v>122</v>
      </c>
      <c r="E80" s="68" t="s">
        <v>123</v>
      </c>
    </row>
    <row r="81" spans="1:5" ht="12.75">
      <c r="A81" s="67" t="s">
        <v>89</v>
      </c>
      <c r="B81" s="56" t="s">
        <v>73</v>
      </c>
      <c r="C81" s="57">
        <v>960</v>
      </c>
      <c r="D81" s="56" t="s">
        <v>122</v>
      </c>
      <c r="E81" s="68" t="s">
        <v>123</v>
      </c>
    </row>
    <row r="82" spans="1:5" ht="13.5" thickBot="1">
      <c r="A82" s="69" t="s">
        <v>177</v>
      </c>
      <c r="B82" s="60"/>
      <c r="C82" s="61">
        <f>SUM(C76:C81)</f>
        <v>16478.4</v>
      </c>
      <c r="D82" s="60"/>
      <c r="E82" s="70"/>
    </row>
    <row r="83" spans="1:5" ht="12.75">
      <c r="A83" s="65" t="s">
        <v>76</v>
      </c>
      <c r="B83" s="58" t="s">
        <v>73</v>
      </c>
      <c r="C83" s="59">
        <v>240</v>
      </c>
      <c r="D83" s="58" t="s">
        <v>125</v>
      </c>
      <c r="E83" s="66" t="s">
        <v>124</v>
      </c>
    </row>
    <row r="84" spans="1:5" ht="13.5" thickBot="1">
      <c r="A84" s="69" t="s">
        <v>178</v>
      </c>
      <c r="B84" s="60"/>
      <c r="C84" s="61">
        <f>C83</f>
        <v>240</v>
      </c>
      <c r="D84" s="60"/>
      <c r="E84" s="70"/>
    </row>
    <row r="85" spans="1:5" ht="12.75">
      <c r="A85" s="65" t="s">
        <v>76</v>
      </c>
      <c r="B85" s="58" t="s">
        <v>73</v>
      </c>
      <c r="C85" s="59">
        <v>480</v>
      </c>
      <c r="D85" s="58" t="s">
        <v>127</v>
      </c>
      <c r="E85" s="66" t="s">
        <v>126</v>
      </c>
    </row>
    <row r="86" spans="1:5" ht="13.5" thickBot="1">
      <c r="A86" s="69" t="s">
        <v>179</v>
      </c>
      <c r="B86" s="60"/>
      <c r="C86" s="61">
        <f>C85</f>
        <v>480</v>
      </c>
      <c r="D86" s="60"/>
      <c r="E86" s="70"/>
    </row>
    <row r="87" spans="1:5" ht="12.75">
      <c r="A87" s="65" t="s">
        <v>76</v>
      </c>
      <c r="B87" s="58" t="s">
        <v>73</v>
      </c>
      <c r="C87" s="59">
        <v>240</v>
      </c>
      <c r="D87" s="58" t="s">
        <v>128</v>
      </c>
      <c r="E87" s="66" t="s">
        <v>129</v>
      </c>
    </row>
    <row r="88" spans="1:5" ht="13.5" thickBot="1">
      <c r="A88" s="69" t="s">
        <v>180</v>
      </c>
      <c r="B88" s="60"/>
      <c r="C88" s="61">
        <f>C87</f>
        <v>240</v>
      </c>
      <c r="D88" s="60"/>
      <c r="E88" s="70"/>
    </row>
    <row r="89" spans="1:5" ht="12.75">
      <c r="A89" s="65" t="s">
        <v>76</v>
      </c>
      <c r="B89" s="58" t="s">
        <v>73</v>
      </c>
      <c r="C89" s="59">
        <v>360</v>
      </c>
      <c r="D89" s="58" t="s">
        <v>131</v>
      </c>
      <c r="E89" s="66" t="s">
        <v>130</v>
      </c>
    </row>
    <row r="90" spans="1:5" ht="13.5" thickBot="1">
      <c r="A90" s="69" t="s">
        <v>181</v>
      </c>
      <c r="B90" s="60"/>
      <c r="C90" s="61">
        <f>C89</f>
        <v>360</v>
      </c>
      <c r="D90" s="60"/>
      <c r="E90" s="70"/>
    </row>
    <row r="91" spans="1:5" ht="12.75">
      <c r="A91" s="65" t="s">
        <v>76</v>
      </c>
      <c r="B91" s="58" t="s">
        <v>73</v>
      </c>
      <c r="C91" s="59">
        <v>879.6</v>
      </c>
      <c r="D91" s="58" t="s">
        <v>133</v>
      </c>
      <c r="E91" s="66" t="s">
        <v>132</v>
      </c>
    </row>
    <row r="92" spans="1:5" ht="12.75">
      <c r="A92" s="67" t="s">
        <v>76</v>
      </c>
      <c r="B92" s="56" t="s">
        <v>73</v>
      </c>
      <c r="C92" s="57">
        <v>1200</v>
      </c>
      <c r="D92" s="56" t="s">
        <v>133</v>
      </c>
      <c r="E92" s="68" t="s">
        <v>132</v>
      </c>
    </row>
    <row r="93" spans="1:5" ht="12.75">
      <c r="A93" s="67" t="s">
        <v>76</v>
      </c>
      <c r="B93" s="56" t="s">
        <v>73</v>
      </c>
      <c r="C93" s="57">
        <v>3864</v>
      </c>
      <c r="D93" s="56" t="s">
        <v>133</v>
      </c>
      <c r="E93" s="68" t="s">
        <v>132</v>
      </c>
    </row>
    <row r="94" spans="1:5" ht="12.75">
      <c r="A94" s="67" t="s">
        <v>76</v>
      </c>
      <c r="B94" s="56" t="s">
        <v>73</v>
      </c>
      <c r="C94" s="57">
        <v>999.6</v>
      </c>
      <c r="D94" s="56" t="s">
        <v>133</v>
      </c>
      <c r="E94" s="68" t="s">
        <v>132</v>
      </c>
    </row>
    <row r="95" spans="1:5" ht="12.75">
      <c r="A95" s="67" t="s">
        <v>76</v>
      </c>
      <c r="B95" s="56" t="s">
        <v>73</v>
      </c>
      <c r="C95" s="57">
        <v>5596.8</v>
      </c>
      <c r="D95" s="56" t="s">
        <v>133</v>
      </c>
      <c r="E95" s="68" t="s">
        <v>132</v>
      </c>
    </row>
    <row r="96" spans="1:5" ht="12.75">
      <c r="A96" s="67" t="s">
        <v>76</v>
      </c>
      <c r="B96" s="56" t="s">
        <v>73</v>
      </c>
      <c r="C96" s="57">
        <v>1359.6</v>
      </c>
      <c r="D96" s="56" t="s">
        <v>133</v>
      </c>
      <c r="E96" s="68" t="s">
        <v>132</v>
      </c>
    </row>
    <row r="97" spans="1:5" ht="12.75">
      <c r="A97" s="67" t="s">
        <v>76</v>
      </c>
      <c r="B97" s="56" t="s">
        <v>73</v>
      </c>
      <c r="C97" s="57">
        <v>1918.8</v>
      </c>
      <c r="D97" s="56" t="s">
        <v>133</v>
      </c>
      <c r="E97" s="68" t="s">
        <v>132</v>
      </c>
    </row>
    <row r="98" spans="1:5" ht="12.75">
      <c r="A98" s="67" t="s">
        <v>76</v>
      </c>
      <c r="B98" s="56" t="s">
        <v>73</v>
      </c>
      <c r="C98" s="57">
        <v>159.6</v>
      </c>
      <c r="D98" s="56" t="s">
        <v>133</v>
      </c>
      <c r="E98" s="68" t="s">
        <v>132</v>
      </c>
    </row>
    <row r="99" spans="1:5" ht="12.75">
      <c r="A99" s="67" t="s">
        <v>76</v>
      </c>
      <c r="B99" s="56" t="s">
        <v>73</v>
      </c>
      <c r="C99" s="57">
        <v>519.6</v>
      </c>
      <c r="D99" s="56" t="s">
        <v>133</v>
      </c>
      <c r="E99" s="68" t="s">
        <v>132</v>
      </c>
    </row>
    <row r="100" spans="1:5" ht="12.75">
      <c r="A100" s="67" t="s">
        <v>76</v>
      </c>
      <c r="B100" s="56" t="s">
        <v>73</v>
      </c>
      <c r="C100" s="57">
        <v>240</v>
      </c>
      <c r="D100" s="56" t="s">
        <v>133</v>
      </c>
      <c r="E100" s="68" t="s">
        <v>132</v>
      </c>
    </row>
    <row r="101" spans="1:5" ht="12.75">
      <c r="A101" s="67" t="s">
        <v>89</v>
      </c>
      <c r="B101" s="56" t="s">
        <v>73</v>
      </c>
      <c r="C101" s="57">
        <v>480</v>
      </c>
      <c r="D101" s="56" t="s">
        <v>133</v>
      </c>
      <c r="E101" s="68" t="s">
        <v>132</v>
      </c>
    </row>
    <row r="102" spans="1:5" ht="12.75">
      <c r="A102" s="67" t="s">
        <v>89</v>
      </c>
      <c r="B102" s="56" t="s">
        <v>73</v>
      </c>
      <c r="C102" s="57">
        <v>480</v>
      </c>
      <c r="D102" s="56" t="s">
        <v>133</v>
      </c>
      <c r="E102" s="68" t="s">
        <v>132</v>
      </c>
    </row>
    <row r="103" spans="1:5" ht="13.5" thickBot="1">
      <c r="A103" s="69" t="s">
        <v>182</v>
      </c>
      <c r="B103" s="60"/>
      <c r="C103" s="61">
        <f>SUM(C91:C102)</f>
        <v>17697.6</v>
      </c>
      <c r="D103" s="60"/>
      <c r="E103" s="70"/>
    </row>
    <row r="104" spans="1:5" ht="12.75">
      <c r="A104" s="65" t="s">
        <v>89</v>
      </c>
      <c r="B104" s="58" t="s">
        <v>73</v>
      </c>
      <c r="C104" s="59">
        <v>480</v>
      </c>
      <c r="D104" s="58" t="s">
        <v>134</v>
      </c>
      <c r="E104" s="66" t="s">
        <v>135</v>
      </c>
    </row>
    <row r="105" spans="1:5" ht="13.5" thickBot="1">
      <c r="A105" s="69" t="s">
        <v>183</v>
      </c>
      <c r="B105" s="60"/>
      <c r="C105" s="61">
        <f>C104</f>
        <v>480</v>
      </c>
      <c r="D105" s="60"/>
      <c r="E105" s="70"/>
    </row>
    <row r="106" spans="1:5" ht="12.75">
      <c r="A106" s="65" t="s">
        <v>76</v>
      </c>
      <c r="B106" s="58" t="s">
        <v>73</v>
      </c>
      <c r="C106" s="59">
        <v>360</v>
      </c>
      <c r="D106" s="58" t="s">
        <v>136</v>
      </c>
      <c r="E106" s="66" t="s">
        <v>137</v>
      </c>
    </row>
    <row r="107" spans="1:5" ht="13.5" thickBot="1">
      <c r="A107" s="69" t="s">
        <v>184</v>
      </c>
      <c r="B107" s="60"/>
      <c r="C107" s="61">
        <f>C106</f>
        <v>360</v>
      </c>
      <c r="D107" s="60"/>
      <c r="E107" s="70"/>
    </row>
    <row r="108" spans="1:5" ht="12.75">
      <c r="A108" s="65" t="s">
        <v>76</v>
      </c>
      <c r="B108" s="58" t="s">
        <v>73</v>
      </c>
      <c r="C108" s="59">
        <v>720</v>
      </c>
      <c r="D108" s="58" t="s">
        <v>138</v>
      </c>
      <c r="E108" s="66" t="s">
        <v>139</v>
      </c>
    </row>
    <row r="109" spans="1:5" ht="13.5" thickBot="1">
      <c r="A109" s="69" t="s">
        <v>185</v>
      </c>
      <c r="B109" s="60"/>
      <c r="C109" s="61">
        <f>C108</f>
        <v>720</v>
      </c>
      <c r="D109" s="60"/>
      <c r="E109" s="70"/>
    </row>
    <row r="110" spans="1:5" ht="12.75">
      <c r="A110" s="65" t="s">
        <v>76</v>
      </c>
      <c r="B110" s="58" t="s">
        <v>73</v>
      </c>
      <c r="C110" s="59">
        <v>35950.8</v>
      </c>
      <c r="D110" s="58" t="s">
        <v>141</v>
      </c>
      <c r="E110" s="66" t="s">
        <v>140</v>
      </c>
    </row>
    <row r="111" spans="1:5" ht="12.75">
      <c r="A111" s="67" t="s">
        <v>89</v>
      </c>
      <c r="B111" s="56" t="s">
        <v>73</v>
      </c>
      <c r="C111" s="57">
        <v>2719.2</v>
      </c>
      <c r="D111" s="56" t="s">
        <v>141</v>
      </c>
      <c r="E111" s="68" t="s">
        <v>140</v>
      </c>
    </row>
    <row r="112" spans="1:5" ht="13.5" thickBot="1">
      <c r="A112" s="69" t="s">
        <v>186</v>
      </c>
      <c r="B112" s="60"/>
      <c r="C112" s="61">
        <f>SUM(C110:C111)</f>
        <v>38670</v>
      </c>
      <c r="D112" s="60"/>
      <c r="E112" s="70"/>
    </row>
    <row r="113" spans="1:5" ht="12.75">
      <c r="A113" s="65" t="s">
        <v>76</v>
      </c>
      <c r="B113" s="58" t="s">
        <v>73</v>
      </c>
      <c r="C113" s="59">
        <v>960</v>
      </c>
      <c r="D113" s="58" t="s">
        <v>142</v>
      </c>
      <c r="E113" s="66" t="s">
        <v>143</v>
      </c>
    </row>
    <row r="114" spans="1:5" ht="12.75">
      <c r="A114" s="67" t="s">
        <v>76</v>
      </c>
      <c r="B114" s="56" t="s">
        <v>73</v>
      </c>
      <c r="C114" s="57">
        <v>1279.2</v>
      </c>
      <c r="D114" s="56" t="s">
        <v>142</v>
      </c>
      <c r="E114" s="68" t="s">
        <v>143</v>
      </c>
    </row>
    <row r="115" spans="1:5" ht="12.75">
      <c r="A115" s="67" t="s">
        <v>76</v>
      </c>
      <c r="B115" s="56" t="s">
        <v>73</v>
      </c>
      <c r="C115" s="57">
        <v>360</v>
      </c>
      <c r="D115" s="56" t="s">
        <v>142</v>
      </c>
      <c r="E115" s="68" t="s">
        <v>143</v>
      </c>
    </row>
    <row r="116" spans="1:5" ht="12.75">
      <c r="A116" s="67" t="s">
        <v>76</v>
      </c>
      <c r="B116" s="56" t="s">
        <v>73</v>
      </c>
      <c r="C116" s="57">
        <v>2160</v>
      </c>
      <c r="D116" s="56" t="s">
        <v>142</v>
      </c>
      <c r="E116" s="68" t="s">
        <v>143</v>
      </c>
    </row>
    <row r="117" spans="1:5" ht="12.75">
      <c r="A117" s="67" t="s">
        <v>89</v>
      </c>
      <c r="B117" s="56" t="s">
        <v>73</v>
      </c>
      <c r="C117" s="57">
        <v>480</v>
      </c>
      <c r="D117" s="56" t="s">
        <v>142</v>
      </c>
      <c r="E117" s="68" t="s">
        <v>143</v>
      </c>
    </row>
    <row r="118" spans="1:5" ht="12.75">
      <c r="A118" s="67" t="s">
        <v>89</v>
      </c>
      <c r="B118" s="56" t="s">
        <v>73</v>
      </c>
      <c r="C118" s="57">
        <v>480</v>
      </c>
      <c r="D118" s="56" t="s">
        <v>142</v>
      </c>
      <c r="E118" s="68" t="s">
        <v>143</v>
      </c>
    </row>
    <row r="119" spans="1:5" ht="13.5" thickBot="1">
      <c r="A119" s="69" t="s">
        <v>187</v>
      </c>
      <c r="B119" s="60"/>
      <c r="C119" s="61">
        <f>SUM(C113:C118)</f>
        <v>5719.2</v>
      </c>
      <c r="D119" s="60"/>
      <c r="E119" s="70"/>
    </row>
    <row r="120" spans="1:5" ht="12.75">
      <c r="A120" s="65" t="s">
        <v>76</v>
      </c>
      <c r="B120" s="58" t="s">
        <v>73</v>
      </c>
      <c r="C120" s="59">
        <v>360</v>
      </c>
      <c r="D120" s="58" t="s">
        <v>145</v>
      </c>
      <c r="E120" s="66" t="s">
        <v>144</v>
      </c>
    </row>
    <row r="121" spans="1:5" ht="13.5" thickBot="1">
      <c r="A121" s="69" t="s">
        <v>188</v>
      </c>
      <c r="B121" s="60"/>
      <c r="C121" s="61">
        <f>C120</f>
        <v>360</v>
      </c>
      <c r="D121" s="60"/>
      <c r="E121" s="70"/>
    </row>
    <row r="122" spans="1:5" ht="12.75">
      <c r="A122" s="65" t="s">
        <v>76</v>
      </c>
      <c r="B122" s="58" t="s">
        <v>73</v>
      </c>
      <c r="C122" s="59">
        <v>720</v>
      </c>
      <c r="D122" s="58" t="s">
        <v>147</v>
      </c>
      <c r="E122" s="66" t="s">
        <v>146</v>
      </c>
    </row>
    <row r="123" spans="1:5" ht="13.5" thickBot="1">
      <c r="A123" s="69" t="s">
        <v>189</v>
      </c>
      <c r="B123" s="60"/>
      <c r="C123" s="61">
        <f>C122</f>
        <v>720</v>
      </c>
      <c r="D123" s="60"/>
      <c r="E123" s="70"/>
    </row>
    <row r="124" spans="1:5" ht="12.75">
      <c r="A124" s="65" t="s">
        <v>76</v>
      </c>
      <c r="B124" s="58" t="s">
        <v>73</v>
      </c>
      <c r="C124" s="59">
        <v>360</v>
      </c>
      <c r="D124" s="58" t="s">
        <v>148</v>
      </c>
      <c r="E124" s="66" t="s">
        <v>149</v>
      </c>
    </row>
    <row r="125" spans="1:5" ht="12.75">
      <c r="A125" s="67" t="s">
        <v>76</v>
      </c>
      <c r="B125" s="56" t="s">
        <v>73</v>
      </c>
      <c r="C125" s="57">
        <v>120</v>
      </c>
      <c r="D125" s="56" t="s">
        <v>148</v>
      </c>
      <c r="E125" s="68" t="s">
        <v>149</v>
      </c>
    </row>
    <row r="126" spans="1:5" ht="12.75">
      <c r="A126" s="67" t="s">
        <v>76</v>
      </c>
      <c r="B126" s="56" t="s">
        <v>73</v>
      </c>
      <c r="C126" s="57">
        <v>720</v>
      </c>
      <c r="D126" s="56" t="s">
        <v>148</v>
      </c>
      <c r="E126" s="68" t="s">
        <v>149</v>
      </c>
    </row>
    <row r="127" spans="1:5" ht="12.75">
      <c r="A127" s="67" t="s">
        <v>76</v>
      </c>
      <c r="B127" s="56" t="s">
        <v>73</v>
      </c>
      <c r="C127" s="57">
        <v>120</v>
      </c>
      <c r="D127" s="56" t="s">
        <v>148</v>
      </c>
      <c r="E127" s="68" t="s">
        <v>149</v>
      </c>
    </row>
    <row r="128" spans="1:5" ht="12.75">
      <c r="A128" s="67" t="s">
        <v>76</v>
      </c>
      <c r="B128" s="56" t="s">
        <v>73</v>
      </c>
      <c r="C128" s="57">
        <v>240</v>
      </c>
      <c r="D128" s="56" t="s">
        <v>148</v>
      </c>
      <c r="E128" s="68" t="s">
        <v>149</v>
      </c>
    </row>
    <row r="129" spans="1:5" ht="13.5" thickBot="1">
      <c r="A129" s="69" t="s">
        <v>190</v>
      </c>
      <c r="B129" s="60"/>
      <c r="C129" s="61">
        <f>SUM(C124:C128)</f>
        <v>1560</v>
      </c>
      <c r="D129" s="60"/>
      <c r="E129" s="70"/>
    </row>
    <row r="130" spans="1:5" ht="12.75">
      <c r="A130" s="65" t="s">
        <v>76</v>
      </c>
      <c r="B130" s="58" t="s">
        <v>73</v>
      </c>
      <c r="C130" s="59">
        <v>1080</v>
      </c>
      <c r="D130" s="58" t="s">
        <v>150</v>
      </c>
      <c r="E130" s="66" t="s">
        <v>151</v>
      </c>
    </row>
    <row r="131" spans="1:5" ht="13.5" thickBot="1">
      <c r="A131" s="69" t="s">
        <v>191</v>
      </c>
      <c r="B131" s="60"/>
      <c r="C131" s="61">
        <f>C130</f>
        <v>1080</v>
      </c>
      <c r="D131" s="60"/>
      <c r="E131" s="70"/>
    </row>
    <row r="132" spans="1:5" ht="12.75">
      <c r="A132" s="65" t="s">
        <v>76</v>
      </c>
      <c r="B132" s="58" t="s">
        <v>73</v>
      </c>
      <c r="C132" s="59">
        <v>6720</v>
      </c>
      <c r="D132" s="58" t="s">
        <v>152</v>
      </c>
      <c r="E132" s="66" t="s">
        <v>153</v>
      </c>
    </row>
    <row r="133" spans="1:5" ht="12.75">
      <c r="A133" s="67" t="s">
        <v>76</v>
      </c>
      <c r="B133" s="56" t="s">
        <v>73</v>
      </c>
      <c r="C133" s="57">
        <v>360</v>
      </c>
      <c r="D133" s="56" t="s">
        <v>152</v>
      </c>
      <c r="E133" s="68" t="s">
        <v>153</v>
      </c>
    </row>
    <row r="134" spans="1:5" ht="12.75">
      <c r="A134" s="67" t="s">
        <v>76</v>
      </c>
      <c r="B134" s="56" t="s">
        <v>73</v>
      </c>
      <c r="C134" s="57">
        <v>600</v>
      </c>
      <c r="D134" s="56" t="s">
        <v>152</v>
      </c>
      <c r="E134" s="68" t="s">
        <v>153</v>
      </c>
    </row>
    <row r="135" spans="1:5" ht="12.75">
      <c r="A135" s="67" t="s">
        <v>76</v>
      </c>
      <c r="B135" s="56" t="s">
        <v>73</v>
      </c>
      <c r="C135" s="57">
        <v>44145.6</v>
      </c>
      <c r="D135" s="56" t="s">
        <v>152</v>
      </c>
      <c r="E135" s="68" t="s">
        <v>153</v>
      </c>
    </row>
    <row r="136" spans="1:5" ht="12.75">
      <c r="A136" s="67" t="s">
        <v>89</v>
      </c>
      <c r="B136" s="56" t="s">
        <v>73</v>
      </c>
      <c r="C136" s="57">
        <v>960</v>
      </c>
      <c r="D136" s="56" t="s">
        <v>152</v>
      </c>
      <c r="E136" s="68" t="s">
        <v>153</v>
      </c>
    </row>
    <row r="137" spans="1:5" ht="13.5" thickBot="1">
      <c r="A137" s="69" t="s">
        <v>192</v>
      </c>
      <c r="B137" s="60"/>
      <c r="C137" s="61">
        <f>SUM(C132:C136)</f>
        <v>52785.6</v>
      </c>
      <c r="D137" s="60"/>
      <c r="E137" s="70"/>
    </row>
    <row r="138" spans="1:5" ht="13.5" thickBot="1">
      <c r="A138" s="71" t="s">
        <v>193</v>
      </c>
      <c r="B138" s="72"/>
      <c r="C138" s="73">
        <f>SUM(C8:C137)/2</f>
        <v>253565.59999999995</v>
      </c>
      <c r="D138" s="72"/>
      <c r="E138" s="74"/>
    </row>
    <row r="139" ht="12.75">
      <c r="C139" s="24"/>
    </row>
    <row r="140" ht="12.75">
      <c r="C140" s="24"/>
    </row>
    <row r="141" spans="1:5" ht="12.75">
      <c r="A141" s="41"/>
      <c r="B141" s="41"/>
      <c r="C141" s="84"/>
      <c r="D141" s="84"/>
      <c r="E141" s="41"/>
    </row>
    <row r="142" spans="1:5" ht="12.75">
      <c r="A142" s="41"/>
      <c r="B142" s="41"/>
      <c r="C142" s="84"/>
      <c r="D142" s="84"/>
      <c r="E142" s="41"/>
    </row>
    <row r="143" spans="2:4" ht="12.75">
      <c r="B143" s="41"/>
      <c r="C143" s="84"/>
      <c r="D143" s="84"/>
    </row>
    <row r="150" ht="12.75">
      <c r="E150" s="41"/>
    </row>
    <row r="151" ht="12.75">
      <c r="E151" s="41"/>
    </row>
  </sheetData>
  <sheetProtection/>
  <mergeCells count="4">
    <mergeCell ref="A4:E4"/>
    <mergeCell ref="C141:D141"/>
    <mergeCell ref="C142:D142"/>
    <mergeCell ref="C143:D143"/>
  </mergeCells>
  <printOptions/>
  <pageMargins left="0" right="0" top="0.5" bottom="0.5" header="0.5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med_sef</dc:creator>
  <cp:keywords/>
  <dc:description/>
  <cp:lastModifiedBy>Windows User</cp:lastModifiedBy>
  <cp:lastPrinted>2018-03-26T08:10:40Z</cp:lastPrinted>
  <dcterms:created xsi:type="dcterms:W3CDTF">2009-07-08T07:40:58Z</dcterms:created>
  <dcterms:modified xsi:type="dcterms:W3CDTF">2018-04-18T13:26:14Z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